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Users\tnot\Desktop\IZVJEŠTAJI FINANCIJE ZA 2024\"/>
    </mc:Choice>
  </mc:AlternateContent>
  <xr:revisionPtr revIDLastSave="0" documentId="8_{F0A81D8C-5FA6-4393-9483-F0FF36E90D14}" xr6:coauthVersionLast="47" xr6:coauthVersionMax="47" xr10:uidLastSave="{00000000-0000-0000-0000-000000000000}"/>
  <bookViews>
    <workbookView xWindow="-120" yWindow="-120" windowWidth="29040" windowHeight="15840" tabRatio="621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7" r:id="rId5"/>
    <sheet name="Račun financiranja" sheetId="6" r:id="rId6"/>
    <sheet name="Račun fin prema izvorima f" sheetId="10" r:id="rId7"/>
  </sheets>
  <definedNames>
    <definedName name="_xlnm._FilterDatabase" localSheetId="4" hidden="1">'POSEBNI DIO'!$B$6:$G$90</definedName>
    <definedName name="_xlnm.Print_Area" localSheetId="1">' Račun prihoda i rashoda'!$B$1:$L$88</definedName>
    <definedName name="_xlnm.Print_Area" localSheetId="4">'POSEBNI DIO'!$A$1:$G$90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7" l="1"/>
  <c r="G73" i="7"/>
  <c r="G70" i="7"/>
  <c r="G61" i="7"/>
  <c r="G60" i="7"/>
  <c r="G56" i="7"/>
  <c r="G55" i="7"/>
  <c r="G53" i="7"/>
  <c r="G52" i="7"/>
  <c r="G51" i="7"/>
  <c r="G49" i="7"/>
  <c r="G47" i="7"/>
  <c r="G46" i="7"/>
  <c r="G45" i="7"/>
  <c r="G44" i="7"/>
  <c r="G43" i="7"/>
  <c r="G42" i="7"/>
  <c r="G40" i="7"/>
  <c r="G39" i="7"/>
  <c r="G37" i="7"/>
  <c r="G36" i="7"/>
  <c r="G35" i="7"/>
  <c r="G33" i="7"/>
  <c r="G32" i="7"/>
  <c r="G31" i="7"/>
  <c r="G29" i="7"/>
  <c r="G27" i="7"/>
  <c r="G25" i="7"/>
  <c r="G23" i="7"/>
  <c r="H36" i="5"/>
  <c r="H29" i="5"/>
  <c r="H24" i="5"/>
  <c r="H20" i="5"/>
  <c r="H13" i="5"/>
  <c r="H8" i="5"/>
  <c r="L80" i="3"/>
  <c r="L79" i="3"/>
  <c r="L73" i="3"/>
  <c r="L72" i="3"/>
  <c r="L69" i="3"/>
  <c r="L68" i="3"/>
  <c r="L67" i="3"/>
  <c r="L65" i="3"/>
  <c r="L63" i="3"/>
  <c r="L62" i="3"/>
  <c r="L61" i="3"/>
  <c r="L60" i="3"/>
  <c r="L59" i="3"/>
  <c r="L58" i="3"/>
  <c r="L56" i="3"/>
  <c r="L55" i="3"/>
  <c r="L53" i="3"/>
  <c r="L52" i="3"/>
  <c r="L51" i="3"/>
  <c r="L49" i="3"/>
  <c r="L48" i="3"/>
  <c r="L47" i="3"/>
  <c r="L44" i="3"/>
  <c r="L42" i="3"/>
  <c r="L40" i="3"/>
  <c r="L38" i="3"/>
  <c r="L29" i="3"/>
  <c r="L25" i="3"/>
  <c r="L19" i="3"/>
  <c r="F81" i="7" l="1"/>
  <c r="D34" i="7"/>
  <c r="E34" i="7"/>
  <c r="F34" i="7"/>
  <c r="G34" i="7" s="1"/>
  <c r="F62" i="7"/>
  <c r="F57" i="7"/>
  <c r="C33" i="5"/>
  <c r="H83" i="3"/>
  <c r="I83" i="3"/>
  <c r="J83" i="3"/>
  <c r="G83" i="3"/>
  <c r="H87" i="3"/>
  <c r="I87" i="3"/>
  <c r="J87" i="3"/>
  <c r="G87" i="3"/>
  <c r="K76" i="3"/>
  <c r="H74" i="3"/>
  <c r="I74" i="3"/>
  <c r="H75" i="3"/>
  <c r="I75" i="3"/>
  <c r="J75" i="3"/>
  <c r="J74" i="3" s="1"/>
  <c r="K74" i="3" s="1"/>
  <c r="G75" i="3"/>
  <c r="G74" i="3" s="1"/>
  <c r="H66" i="3"/>
  <c r="I66" i="3"/>
  <c r="J66" i="3"/>
  <c r="L66" i="3" s="1"/>
  <c r="G66" i="3"/>
  <c r="H50" i="3"/>
  <c r="I50" i="3"/>
  <c r="J50" i="3"/>
  <c r="G50" i="3"/>
  <c r="J18" i="3"/>
  <c r="J21" i="3"/>
  <c r="J24" i="3"/>
  <c r="J28" i="3"/>
  <c r="H13" i="3"/>
  <c r="I13" i="3"/>
  <c r="J13" i="3"/>
  <c r="K13" i="3"/>
  <c r="G13" i="3"/>
  <c r="J27" i="3" l="1"/>
  <c r="J20" i="3"/>
  <c r="K75" i="3"/>
  <c r="J17" i="3"/>
  <c r="L50" i="3"/>
  <c r="K50" i="3"/>
  <c r="E65" i="7"/>
  <c r="F65" i="7"/>
  <c r="E67" i="7"/>
  <c r="F67" i="7"/>
  <c r="D67" i="7"/>
  <c r="E71" i="7"/>
  <c r="F71" i="7"/>
  <c r="E75" i="7"/>
  <c r="F75" i="7"/>
  <c r="E78" i="7"/>
  <c r="F78" i="7"/>
  <c r="E84" i="7"/>
  <c r="F84" i="7"/>
  <c r="E87" i="7"/>
  <c r="F87" i="7"/>
  <c r="E89" i="7"/>
  <c r="F89" i="7"/>
  <c r="E22" i="7"/>
  <c r="F22" i="7"/>
  <c r="E26" i="7"/>
  <c r="F26" i="7"/>
  <c r="G26" i="7" s="1"/>
  <c r="E28" i="7"/>
  <c r="F28" i="7"/>
  <c r="G28" i="7" s="1"/>
  <c r="E30" i="7"/>
  <c r="F30" i="7"/>
  <c r="E41" i="7"/>
  <c r="F41" i="7"/>
  <c r="G41" i="7" s="1"/>
  <c r="D41" i="7"/>
  <c r="E50" i="7"/>
  <c r="F50" i="7"/>
  <c r="G50" i="7" s="1"/>
  <c r="D50" i="7"/>
  <c r="E54" i="7"/>
  <c r="F54" i="7"/>
  <c r="G54" i="7" s="1"/>
  <c r="E59" i="7"/>
  <c r="F59" i="7"/>
  <c r="G59" i="7" s="1"/>
  <c r="E10" i="7"/>
  <c r="E11" i="7"/>
  <c r="E12" i="7"/>
  <c r="E13" i="7"/>
  <c r="E14" i="7"/>
  <c r="E15" i="7"/>
  <c r="E16" i="7"/>
  <c r="E17" i="7"/>
  <c r="E18" i="7"/>
  <c r="G30" i="7" l="1"/>
  <c r="G22" i="7"/>
  <c r="G71" i="7"/>
  <c r="G67" i="7"/>
  <c r="G75" i="7"/>
  <c r="F64" i="7"/>
  <c r="E21" i="7"/>
  <c r="F21" i="7"/>
  <c r="G21" i="7" s="1"/>
  <c r="F83" i="7"/>
  <c r="E64" i="7"/>
  <c r="E83" i="7"/>
  <c r="G64" i="7" l="1"/>
  <c r="E20" i="7"/>
  <c r="F20" i="7"/>
  <c r="G20" i="7" s="1"/>
  <c r="G36" i="5"/>
  <c r="G34" i="5"/>
  <c r="G33" i="5"/>
  <c r="G31" i="5"/>
  <c r="G29" i="5"/>
  <c r="G27" i="5"/>
  <c r="G25" i="5"/>
  <c r="G24" i="5"/>
  <c r="D23" i="5"/>
  <c r="E23" i="5"/>
  <c r="F23" i="5"/>
  <c r="H23" i="5" s="1"/>
  <c r="C23" i="5"/>
  <c r="D26" i="5"/>
  <c r="E26" i="5"/>
  <c r="F26" i="5"/>
  <c r="D28" i="5"/>
  <c r="E28" i="5"/>
  <c r="F28" i="5"/>
  <c r="H28" i="5" s="1"/>
  <c r="C28" i="5"/>
  <c r="D30" i="5"/>
  <c r="E30" i="5"/>
  <c r="F30" i="5"/>
  <c r="C30" i="5"/>
  <c r="D35" i="5"/>
  <c r="E35" i="5"/>
  <c r="F35" i="5"/>
  <c r="H35" i="5" s="1"/>
  <c r="G20" i="5"/>
  <c r="G18" i="5"/>
  <c r="G17" i="5"/>
  <c r="G15" i="5"/>
  <c r="G13" i="5"/>
  <c r="G11" i="5"/>
  <c r="G9" i="5"/>
  <c r="D7" i="5"/>
  <c r="E7" i="5"/>
  <c r="F7" i="5"/>
  <c r="H7" i="5" s="1"/>
  <c r="D10" i="5"/>
  <c r="E10" i="5"/>
  <c r="F10" i="5"/>
  <c r="D12" i="5"/>
  <c r="E12" i="5"/>
  <c r="F12" i="5"/>
  <c r="H12" i="5" s="1"/>
  <c r="D14" i="5"/>
  <c r="E14" i="5"/>
  <c r="F14" i="5"/>
  <c r="C14" i="5"/>
  <c r="D19" i="5"/>
  <c r="E19" i="5"/>
  <c r="F19" i="5"/>
  <c r="C35" i="5"/>
  <c r="C26" i="5"/>
  <c r="C19" i="5"/>
  <c r="C12" i="5"/>
  <c r="C10" i="5"/>
  <c r="C6" i="5" s="1"/>
  <c r="C7" i="5"/>
  <c r="E6" i="5" l="1"/>
  <c r="D6" i="5"/>
  <c r="F6" i="5"/>
  <c r="H6" i="5" s="1"/>
  <c r="D22" i="5"/>
  <c r="H19" i="5"/>
  <c r="G35" i="5"/>
  <c r="G30" i="5"/>
  <c r="C22" i="5"/>
  <c r="G28" i="5"/>
  <c r="E22" i="5"/>
  <c r="G26" i="5"/>
  <c r="G23" i="5"/>
  <c r="G10" i="5"/>
  <c r="G19" i="5"/>
  <c r="G14" i="5"/>
  <c r="G12" i="5"/>
  <c r="F22" i="5"/>
  <c r="H22" i="5" s="1"/>
  <c r="K88" i="3"/>
  <c r="K85" i="3"/>
  <c r="K80" i="3"/>
  <c r="K79" i="3"/>
  <c r="K73" i="3"/>
  <c r="K72" i="3"/>
  <c r="K69" i="3"/>
  <c r="K68" i="3"/>
  <c r="K67" i="3"/>
  <c r="K65" i="3"/>
  <c r="K63" i="3"/>
  <c r="K62" i="3"/>
  <c r="K61" i="3"/>
  <c r="K60" i="3"/>
  <c r="K59" i="3"/>
  <c r="K58" i="3"/>
  <c r="K56" i="3"/>
  <c r="K55" i="3"/>
  <c r="K53" i="3"/>
  <c r="K52" i="3"/>
  <c r="K51" i="3"/>
  <c r="K49" i="3"/>
  <c r="K48" i="3"/>
  <c r="K47" i="3"/>
  <c r="K44" i="3"/>
  <c r="K42" i="3"/>
  <c r="K40" i="3"/>
  <c r="K39" i="3"/>
  <c r="H37" i="3"/>
  <c r="I37" i="3"/>
  <c r="J37" i="3"/>
  <c r="L37" i="3" s="1"/>
  <c r="G37" i="3"/>
  <c r="H41" i="3"/>
  <c r="I41" i="3"/>
  <c r="J41" i="3"/>
  <c r="G41" i="3"/>
  <c r="H43" i="3"/>
  <c r="I43" i="3"/>
  <c r="J43" i="3"/>
  <c r="L43" i="3" s="1"/>
  <c r="G43" i="3"/>
  <c r="H46" i="3"/>
  <c r="I46" i="3"/>
  <c r="J46" i="3"/>
  <c r="L46" i="3" s="1"/>
  <c r="G46" i="3"/>
  <c r="H57" i="3"/>
  <c r="H45" i="3" s="1"/>
  <c r="I57" i="3"/>
  <c r="J57" i="3"/>
  <c r="G57" i="3"/>
  <c r="K66" i="3"/>
  <c r="H71" i="3"/>
  <c r="H70" i="3" s="1"/>
  <c r="I71" i="3"/>
  <c r="I70" i="3" s="1"/>
  <c r="J71" i="3"/>
  <c r="G71" i="3"/>
  <c r="G70" i="3" s="1"/>
  <c r="H78" i="3"/>
  <c r="H77" i="3" s="1"/>
  <c r="I78" i="3"/>
  <c r="I77" i="3" s="1"/>
  <c r="J78" i="3"/>
  <c r="L78" i="3" s="1"/>
  <c r="G78" i="3"/>
  <c r="G77" i="3" s="1"/>
  <c r="H82" i="3"/>
  <c r="H81" i="3" s="1"/>
  <c r="I82" i="3"/>
  <c r="I81" i="3" s="1"/>
  <c r="I14" i="1" s="1"/>
  <c r="J82" i="3"/>
  <c r="J81" i="3" s="1"/>
  <c r="G82" i="3"/>
  <c r="H86" i="3"/>
  <c r="I86" i="3"/>
  <c r="J86" i="3"/>
  <c r="G86" i="3"/>
  <c r="H15" i="3"/>
  <c r="H12" i="3" s="1"/>
  <c r="I15" i="3"/>
  <c r="I12" i="3" s="1"/>
  <c r="J15" i="3"/>
  <c r="J12" i="3" s="1"/>
  <c r="J11" i="3" s="1"/>
  <c r="G15" i="3"/>
  <c r="G12" i="3" s="1"/>
  <c r="H18" i="3"/>
  <c r="H17" i="3" s="1"/>
  <c r="I18" i="3"/>
  <c r="G18" i="3"/>
  <c r="G17" i="3" s="1"/>
  <c r="H21" i="3"/>
  <c r="I21" i="3"/>
  <c r="G21" i="3"/>
  <c r="H24" i="3"/>
  <c r="I24" i="3"/>
  <c r="L24" i="3" s="1"/>
  <c r="G24" i="3"/>
  <c r="H28" i="3"/>
  <c r="H27" i="3" s="1"/>
  <c r="I28" i="3"/>
  <c r="G28" i="3"/>
  <c r="G27" i="3" s="1"/>
  <c r="I27" i="3" l="1"/>
  <c r="L27" i="3" s="1"/>
  <c r="L28" i="3"/>
  <c r="I17" i="3"/>
  <c r="L17" i="3" s="1"/>
  <c r="L18" i="3"/>
  <c r="L71" i="3"/>
  <c r="L57" i="3"/>
  <c r="L41" i="3"/>
  <c r="K86" i="3"/>
  <c r="J77" i="3"/>
  <c r="L77" i="3" s="1"/>
  <c r="G81" i="3"/>
  <c r="K82" i="3"/>
  <c r="K81" i="3"/>
  <c r="H20" i="3"/>
  <c r="H11" i="3" s="1"/>
  <c r="J70" i="3"/>
  <c r="L70" i="3" s="1"/>
  <c r="K71" i="3"/>
  <c r="K78" i="3"/>
  <c r="K83" i="3"/>
  <c r="J45" i="3"/>
  <c r="L45" i="3" s="1"/>
  <c r="K87" i="3"/>
  <c r="K57" i="3"/>
  <c r="I45" i="3"/>
  <c r="I20" i="3"/>
  <c r="L20" i="3" s="1"/>
  <c r="K46" i="3"/>
  <c r="G45" i="3"/>
  <c r="K43" i="3"/>
  <c r="H36" i="3"/>
  <c r="K41" i="3"/>
  <c r="G36" i="3"/>
  <c r="J36" i="3"/>
  <c r="I36" i="3"/>
  <c r="I35" i="3" s="1"/>
  <c r="G20" i="3"/>
  <c r="G11" i="3" s="1"/>
  <c r="I11" i="3"/>
  <c r="I10" i="1" s="1"/>
  <c r="I12" i="1" s="1"/>
  <c r="H35" i="3" l="1"/>
  <c r="H34" i="3" s="1"/>
  <c r="L11" i="3"/>
  <c r="L36" i="3"/>
  <c r="J35" i="3"/>
  <c r="L35" i="3" s="1"/>
  <c r="G35" i="3"/>
  <c r="G34" i="3" s="1"/>
  <c r="K77" i="3"/>
  <c r="K70" i="3"/>
  <c r="I13" i="1"/>
  <c r="I15" i="1" s="1"/>
  <c r="K45" i="3"/>
  <c r="J34" i="3" l="1"/>
  <c r="I34" i="3"/>
  <c r="E8" i="8"/>
  <c r="E7" i="8" s="1"/>
  <c r="E6" i="8" s="1"/>
  <c r="I16" i="1"/>
  <c r="L34" i="3" l="1"/>
  <c r="D89" i="7"/>
  <c r="D87" i="7"/>
  <c r="D84" i="7"/>
  <c r="D78" i="7"/>
  <c r="D75" i="7"/>
  <c r="D71" i="7"/>
  <c r="D65" i="7"/>
  <c r="D59" i="7"/>
  <c r="D54" i="7"/>
  <c r="D30" i="7"/>
  <c r="D28" i="7"/>
  <c r="D26" i="7"/>
  <c r="D22" i="7"/>
  <c r="F16" i="7"/>
  <c r="F12" i="7"/>
  <c r="F10" i="7"/>
  <c r="G10" i="7" s="1"/>
  <c r="F11" i="7"/>
  <c r="G11" i="7" s="1"/>
  <c r="F14" i="7"/>
  <c r="F15" i="7"/>
  <c r="F17" i="7"/>
  <c r="F18" i="7"/>
  <c r="G18" i="7" s="1"/>
  <c r="D18" i="7"/>
  <c r="D17" i="7"/>
  <c r="D16" i="7"/>
  <c r="D15" i="7"/>
  <c r="D14" i="7"/>
  <c r="D13" i="7"/>
  <c r="D12" i="7"/>
  <c r="D11" i="7"/>
  <c r="D10" i="7"/>
  <c r="K38" i="3"/>
  <c r="K37" i="3"/>
  <c r="K36" i="3"/>
  <c r="K35" i="3"/>
  <c r="K15" i="3"/>
  <c r="K12" i="3" s="1"/>
  <c r="K17" i="3"/>
  <c r="K18" i="3"/>
  <c r="K19" i="3"/>
  <c r="K20" i="3"/>
  <c r="K21" i="3"/>
  <c r="K22" i="3"/>
  <c r="K24" i="3"/>
  <c r="K25" i="3"/>
  <c r="K27" i="3"/>
  <c r="K28" i="3"/>
  <c r="K29" i="3"/>
  <c r="K30" i="3"/>
  <c r="K11" i="3"/>
  <c r="G8" i="5"/>
  <c r="G7" i="5"/>
  <c r="D21" i="7" l="1"/>
  <c r="D83" i="7"/>
  <c r="D64" i="7"/>
  <c r="F13" i="7"/>
  <c r="D20" i="7" l="1"/>
  <c r="G6" i="5" l="1"/>
  <c r="G22" i="5" l="1"/>
  <c r="G10" i="1"/>
  <c r="G12" i="1" l="1"/>
  <c r="J13" i="1"/>
  <c r="L13" i="1" s="1"/>
  <c r="J14" i="1"/>
  <c r="G14" i="1"/>
  <c r="G13" i="1"/>
  <c r="K34" i="3"/>
  <c r="J10" i="1"/>
  <c r="F42" i="3"/>
  <c r="L10" i="1" l="1"/>
  <c r="K10" i="1"/>
  <c r="J15" i="1"/>
  <c r="G15" i="1"/>
  <c r="G16" i="1" s="1"/>
  <c r="K14" i="1"/>
  <c r="J12" i="1"/>
  <c r="L12" i="1" s="1"/>
  <c r="K13" i="1"/>
  <c r="F8" i="8" l="1"/>
  <c r="L15" i="1"/>
  <c r="J16" i="1"/>
  <c r="C8" i="8"/>
  <c r="C7" i="8" s="1"/>
  <c r="C6" i="8" s="1"/>
  <c r="H14" i="1"/>
  <c r="H10" i="1"/>
  <c r="K15" i="1"/>
  <c r="K12" i="1"/>
  <c r="F7" i="8" l="1"/>
  <c r="H8" i="8"/>
  <c r="K16" i="1"/>
  <c r="G8" i="8"/>
  <c r="H12" i="1"/>
  <c r="H13" i="1"/>
  <c r="H15" i="1" s="1"/>
  <c r="F6" i="8" l="1"/>
  <c r="H6" i="8" s="1"/>
  <c r="H7" i="8"/>
  <c r="H16" i="1"/>
  <c r="G7" i="8"/>
  <c r="G6" i="8" l="1"/>
  <c r="D8" i="8"/>
  <c r="D7" i="8" s="1"/>
  <c r="D6" i="8" l="1"/>
</calcChain>
</file>

<file path=xl/sharedStrings.xml><?xml version="1.0" encoding="utf-8"?>
<sst xmlns="http://schemas.openxmlformats.org/spreadsheetml/2006/main" count="403" uniqueCount="225">
  <si>
    <t>PRIHODI UKUPNO</t>
  </si>
  <si>
    <t>RASHODI UKUPNO</t>
  </si>
  <si>
    <t>RAZLIKA - VIŠAK / MANJAK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</si>
  <si>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</si>
  <si>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</si>
  <si>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</si>
  <si>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</si>
  <si>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</si>
  <si>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Primici od zaduživanja</t>
  </si>
  <si>
    <t>Izdaci za otplatu glavnice primljenih kredita i zajmova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</si>
  <si>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</si>
  <si>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</si>
  <si>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</si>
  <si>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</si>
  <si>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</si>
  <si>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</si>
  <si>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</si>
  <si>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</si>
  <si>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</si>
  <si>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</si>
  <si>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 xml:space="preserve">OSTVARENJE/ IZVRŠENJE 
1.-6.2022. </t>
  </si>
  <si>
    <t xml:space="preserve">OSTVARENJE/ IZVRŠENJE 
1.-6.2023. 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</si>
  <si>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</si>
  <si>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</si>
  <si>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</si>
  <si>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</si>
  <si>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</si>
  <si>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</si>
  <si>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</si>
  <si>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</si>
  <si>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proizvoda i robe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</si>
  <si>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</si>
  <si>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</si>
  <si>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</si>
  <si>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</si>
  <si>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</si>
  <si>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</si>
  <si>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</si>
  <si>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</si>
  <si>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</si>
  <si>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</si>
  <si>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</si>
  <si>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</si>
  <si>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</si>
  <si>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</si>
  <si>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</si>
  <si>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</si>
  <si>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</si>
  <si>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</si>
  <si>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</si>
  <si>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</si>
  <si>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</si>
  <si>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</si>
  <si>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</si>
  <si>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</si>
  <si>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</si>
  <si>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 RAČUN PRIHODA I RASHODA </t>
  </si>
  <si>
    <t xml:space="preserve">OSTVARENJE/IZVRŠENJE 
1.-6.2022. </t>
  </si>
  <si>
    <t xml:space="preserve">OSTVARENJE/IZVRŠENJE 
1.-6.2023.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</si>
  <si>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</si>
  <si>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</si>
  <si>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</si>
  <si>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</si>
  <si>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</si>
  <si>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</si>
  <si>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</si>
  <si>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</si>
  <si>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</si>
  <si>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SAŽETAK RAČUNA PRIHODA I RASHODA</t>
  </si>
  <si>
    <t>3</t>
  </si>
  <si>
    <t>639</t>
  </si>
  <si>
    <t>Tekući prijenosi između proračunskih korisnika istog proračuna</t>
  </si>
  <si>
    <t>Prihodi od upravnih i administrativnih pristojbi, pristojbi po posebnim propisima i naknada (šifre 651+652+653)</t>
  </si>
  <si>
    <t>Ostali nespomenuti prihodi</t>
  </si>
  <si>
    <t>Prihodi od prodaje proizvoda i robe te pruženih usluga, prihodi od donacija te povrati po protestiranim jamstvima (šifre 661+663)</t>
  </si>
  <si>
    <t>Donacije od pravnih i fizičkih osoba izvan općeg proračuna i povrat donacija po protestiranim jamstvima (šifre 6631 do 6634)</t>
  </si>
  <si>
    <t>Tekuće donacije</t>
  </si>
  <si>
    <t>Prihodi iz nadležnog proračuna za financiranje redovne djelatnosti proračunskih korisnika (šifre 6711 do 6714)</t>
  </si>
  <si>
    <t>Prihodi iz  nadležnog proračuna za financiranje rashoda poslovanja</t>
  </si>
  <si>
    <t>Prihodi iz nadležnog proračuna za financiranje rashoda za nabavu nefinancijske imovine</t>
  </si>
  <si>
    <t>31</t>
  </si>
  <si>
    <t>311</t>
  </si>
  <si>
    <t>3111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</si>
  <si>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</si>
  <si>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</si>
  <si>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</si>
  <si>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</si>
  <si>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</si>
  <si>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</si>
  <si>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313</t>
  </si>
  <si>
    <t>Doprinosi za obvezno zdravstveno osiguranje</t>
  </si>
  <si>
    <t>3132</t>
  </si>
  <si>
    <t>32</t>
  </si>
  <si>
    <t>321</t>
  </si>
  <si>
    <t>3211</t>
  </si>
  <si>
    <t>Naknade za prijevoz, za rad na terenu i odvojeni život</t>
  </si>
  <si>
    <t>3212</t>
  </si>
  <si>
    <t>Stručno usavršavanje zaposlenika</t>
  </si>
  <si>
    <t>3213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</si>
  <si>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</si>
  <si>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</si>
  <si>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</si>
  <si>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</si>
  <si>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</si>
  <si>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</si>
  <si>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</si>
  <si>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Sitni inventar i auto gume</t>
  </si>
  <si>
    <t>3225</t>
  </si>
  <si>
    <t>Službena, radna i zaštitna odjeća i obuća</t>
  </si>
  <si>
    <t>3227</t>
  </si>
  <si>
    <t>323</t>
  </si>
  <si>
    <t>Usluge telefona, pošte i prijevoza</t>
  </si>
  <si>
    <t>3231</t>
  </si>
  <si>
    <t>Usluge tekućeg i investicijskog održavanja</t>
  </si>
  <si>
    <t>3232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</si>
  <si>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</si>
  <si>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</si>
  <si>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</si>
  <si>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</si>
  <si>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</si>
  <si>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</si>
  <si>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</si>
  <si>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</si>
  <si>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Ostale usluge</t>
  </si>
  <si>
    <t>3239</t>
  </si>
  <si>
    <t>329</t>
  </si>
  <si>
    <t>Naknade za rad predstavničkih i izvršnih tijela, povjerenstava i slično</t>
  </si>
  <si>
    <t>3291</t>
  </si>
  <si>
    <t>Premije osiguranja</t>
  </si>
  <si>
    <t>3292</t>
  </si>
  <si>
    <t>Pristojbe i naknade</t>
  </si>
  <si>
    <t>3295</t>
  </si>
  <si>
    <t xml:space="preserve">Ostali nespomenuti rashodi poslovanja </t>
  </si>
  <si>
    <t>343</t>
  </si>
  <si>
    <t>Bankarske usluge i usluge platnog prometa</t>
  </si>
  <si>
    <t>3431</t>
  </si>
  <si>
    <t>Ostali nespomenuti financijski rashodi</t>
  </si>
  <si>
    <t>3434</t>
  </si>
  <si>
    <t>372</t>
  </si>
  <si>
    <t xml:space="preserve">Naknade građanima i kućanstvima u novcu </t>
  </si>
  <si>
    <t>3721</t>
  </si>
  <si>
    <t>Naknade građanima i kućanstvima u naravi</t>
  </si>
  <si>
    <t>3722</t>
  </si>
  <si>
    <t>Uređaji, strojevi i oprema za ostale namjene</t>
  </si>
  <si>
    <t>Dodatna ulaganja na građevinskim objektima</t>
  </si>
  <si>
    <t xml:space="preserve">PRIHODI POSLOVANJA </t>
  </si>
  <si>
    <t xml:space="preserve">Pomoći iz inozemstva i od subjekata unutar općeg proračuna </t>
  </si>
  <si>
    <t>Prijenosi između proračunskih korisnika istog proračuna</t>
  </si>
  <si>
    <t xml:space="preserve">Prihodi po posebnim propisima </t>
  </si>
  <si>
    <t xml:space="preserve">Prihodi iz nadležnog proračuna i od HZZO-a na temelju ugovornih obveza </t>
  </si>
  <si>
    <t xml:space="preserve">RASHODI POSLOVANJA </t>
  </si>
  <si>
    <t xml:space="preserve">Rashodi za zaposlene </t>
  </si>
  <si>
    <t xml:space="preserve">Plaće (bruto) </t>
  </si>
  <si>
    <t xml:space="preserve">Doprinosi na plaće </t>
  </si>
  <si>
    <t xml:space="preserve">Materijalni rashodi </t>
  </si>
  <si>
    <t xml:space="preserve">Rashodi za materijal i energiju </t>
  </si>
  <si>
    <t xml:space="preserve">Rashodi za usluge </t>
  </si>
  <si>
    <t xml:space="preserve">Financijski rashodi </t>
  </si>
  <si>
    <t xml:space="preserve">Ostali financijski rashodi </t>
  </si>
  <si>
    <t xml:space="preserve">Naknade građanima i kućanstvima na temelju osiguranja i druge naknade </t>
  </si>
  <si>
    <t xml:space="preserve">Ostale naknade građanima i kućanstvima iz proračuna </t>
  </si>
  <si>
    <t xml:space="preserve">Rashodi za nabavu nefinancijske imovine </t>
  </si>
  <si>
    <t>Rashodi za nabavu proizvedene dugotrajne imovine</t>
  </si>
  <si>
    <t>Postrojenja i oprema</t>
  </si>
  <si>
    <t xml:space="preserve">Rashodi za dodatna ulaganja na nefinancijskoj imovini </t>
  </si>
  <si>
    <t>3121</t>
  </si>
  <si>
    <t>4 Prihodi za posebne namjene</t>
  </si>
  <si>
    <t>43 Ostali prihodi za posebne namjene</t>
  </si>
  <si>
    <t>5 Pomoći</t>
  </si>
  <si>
    <t>6 Donacije</t>
  </si>
  <si>
    <t>61 Donacije</t>
  </si>
  <si>
    <t>52 Ostale pomoći</t>
  </si>
  <si>
    <t>54 Pomoći proračunskih korisnika temeljem prijenosa sredstava EU</t>
  </si>
  <si>
    <t>56 Europski socijalni fond</t>
  </si>
  <si>
    <t>58 Razvoj socijalnih usluga u zajednici</t>
  </si>
  <si>
    <t>10 Socijalna zaštita</t>
  </si>
  <si>
    <t>104 Obitelj i djeca</t>
  </si>
  <si>
    <t>CENTAR ZA REHABILITACIJU ZAGREB</t>
  </si>
  <si>
    <t>Sredstva učešća za pomoći</t>
  </si>
  <si>
    <t>Vlastiti prihodi</t>
  </si>
  <si>
    <t>Ostali prihodi za posebne namjene</t>
  </si>
  <si>
    <t>Ostale pomoći</t>
  </si>
  <si>
    <t>Pomoći proračunskih korisnika temeljem prijenosa sredstava EU</t>
  </si>
  <si>
    <t>Europski socijalni fond</t>
  </si>
  <si>
    <t>Razvoj socijalnih usluga u zajednici</t>
  </si>
  <si>
    <t>Donacije</t>
  </si>
  <si>
    <t>Skrb za tjelesno ili mentalno oštećenje</t>
  </si>
  <si>
    <t>P1276</t>
  </si>
  <si>
    <t>A734194</t>
  </si>
  <si>
    <t>A790010</t>
  </si>
  <si>
    <t>po programima</t>
  </si>
  <si>
    <t>osnovna aktivnost</t>
  </si>
  <si>
    <t>po izvorima</t>
  </si>
  <si>
    <t>Opći prihodi</t>
  </si>
  <si>
    <t>Pomoći i donacije</t>
  </si>
  <si>
    <t>Europski socijalni fondovi</t>
  </si>
  <si>
    <t>Plaće</t>
  </si>
  <si>
    <t>Doprinosi na plaće</t>
  </si>
  <si>
    <t>Doprinosi za zdravstveno osiguranje</t>
  </si>
  <si>
    <t>Rashodi za materijal i energiju</t>
  </si>
  <si>
    <t>Službena,radna i zaštitna odjećai obuća</t>
  </si>
  <si>
    <t>Rashodi za usluge</t>
  </si>
  <si>
    <t>Ostali nespomenuti rashodi poslovanja</t>
  </si>
  <si>
    <t>Ostali financijski rashodi</t>
  </si>
  <si>
    <t>Ostale naknade građanima i kućanstvima iz proračuna</t>
  </si>
  <si>
    <t>Naknade građanima i kućanstvima u novcu</t>
  </si>
  <si>
    <t>T797104</t>
  </si>
  <si>
    <t>IZVORNI PLAN ILI REBALANS 2024.*</t>
  </si>
  <si>
    <t>TEKUĆI PLAN 2024.*</t>
  </si>
  <si>
    <t>Ostale računalne usluge</t>
  </si>
  <si>
    <t>Pomoći unutar opće države</t>
  </si>
  <si>
    <t>Tekuće pomoći unutar opće države</t>
  </si>
  <si>
    <t>Materijal i dijelovi za tekuće i investicijsko održavanje</t>
  </si>
  <si>
    <t>Pomoći od ostal.subjek. unutar opće države</t>
  </si>
  <si>
    <t xml:space="preserve"> Tekuća  sredstva dobivena od ostalih jedinica unutar opće države</t>
  </si>
  <si>
    <t>Prihodi od pruženih usluga</t>
  </si>
  <si>
    <t>Potpore dane u inozem.i unutar.opće države</t>
  </si>
  <si>
    <t>Uredska oprema i namještaj</t>
  </si>
  <si>
    <t>Dodatna ulaganja na postrojenjima i opremi</t>
  </si>
  <si>
    <t>Kapitalne donacije</t>
  </si>
  <si>
    <t xml:space="preserve">OSTVARENJE/IZVRŠENJE 
1.-12.2023. </t>
  </si>
  <si>
    <t xml:space="preserve">OSTVARENJE/IZVRŠENJE 
1.-12.2024. </t>
  </si>
  <si>
    <t xml:space="preserve"> IZVRŠENJE 
1.-12.2024. </t>
  </si>
  <si>
    <t>5=4/3*100</t>
  </si>
  <si>
    <t>IZVRŠENJE FINANCIJSKOG PLANA PRORAČUNSKOG KORISNIKA DRŽAVNOG PRORAČUNA
ZA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</si>
</sst>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</font>
    <font>
      <b/>
      <i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">
    <xf numFmtId="0" fontId="0" fillId="0" borderId="0"/>
    <xf numFmtId="0" fontId="3" fillId="0" borderId="0"/>
    <xf numFmtId="9" fontId="18" fillId="0" borderId="0" applyFont="0" applyFill="0" applyBorder="0" applyAlignment="0" applyProtection="0"/>
    <xf numFmtId="0" fontId="26" fillId="4" borderId="6" applyNumberFormat="0" applyProtection="0">
      <alignment horizontal="left" vertical="center" indent="1" justifyLastLine="1"/>
    </xf>
    <xf numFmtId="4" fontId="26" fillId="0" borderId="6" applyNumberFormat="0" applyProtection="0">
      <alignment horizontal="right" vertical="center"/>
    </xf>
  </cellStyleXfs>
  <cellXfs count="138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3" fontId="6" fillId="0" borderId="3" xfId="0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3" xfId="0" applyBorder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3" fontId="5" fillId="3" borderId="3" xfId="0" applyNumberFormat="1" applyFont="1" applyFill="1" applyBorder="1" applyAlignment="1">
      <alignment horizontal="right"/>
    </xf>
    <xf numFmtId="0" fontId="1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6" fillId="0" borderId="0" xfId="0" applyFont="1"/>
    <xf numFmtId="3" fontId="3" fillId="2" borderId="4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7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0" fontId="7" fillId="3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0" fillId="0" borderId="0" xfId="0" applyNumberFormat="1"/>
    <xf numFmtId="4" fontId="7" fillId="3" borderId="3" xfId="0" applyNumberFormat="1" applyFont="1" applyFill="1" applyBorder="1" applyAlignment="1">
      <alignment vertical="center" wrapText="1"/>
    </xf>
    <xf numFmtId="4" fontId="6" fillId="3" borderId="3" xfId="0" applyNumberFormat="1" applyFont="1" applyFill="1" applyBorder="1" applyAlignment="1">
      <alignment horizontal="right" wrapText="1"/>
    </xf>
    <xf numFmtId="4" fontId="3" fillId="0" borderId="3" xfId="0" applyNumberFormat="1" applyFont="1" applyBorder="1" applyAlignment="1">
      <alignment horizontal="right"/>
    </xf>
    <xf numFmtId="4" fontId="9" fillId="3" borderId="3" xfId="0" applyNumberFormat="1" applyFont="1" applyFill="1" applyBorder="1" applyAlignment="1">
      <alignment vertical="center"/>
    </xf>
    <xf numFmtId="4" fontId="9" fillId="3" borderId="3" xfId="0" applyNumberFormat="1" applyFont="1" applyFill="1" applyBorder="1" applyAlignment="1">
      <alignment vertical="center" wrapText="1"/>
    </xf>
    <xf numFmtId="2" fontId="0" fillId="0" borderId="0" xfId="0" applyNumberFormat="1"/>
    <xf numFmtId="4" fontId="6" fillId="2" borderId="3" xfId="0" applyNumberFormat="1" applyFont="1" applyFill="1" applyBorder="1"/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vertical="center" wrapText="1"/>
    </xf>
    <xf numFmtId="4" fontId="20" fillId="0" borderId="3" xfId="0" applyNumberFormat="1" applyFont="1" applyBorder="1"/>
    <xf numFmtId="4" fontId="21" fillId="0" borderId="3" xfId="0" applyNumberFormat="1" applyFont="1" applyBorder="1"/>
    <xf numFmtId="0" fontId="1" fillId="0" borderId="0" xfId="0" applyFont="1"/>
    <xf numFmtId="3" fontId="6" fillId="2" borderId="3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/>
    <xf numFmtId="4" fontId="3" fillId="0" borderId="1" xfId="0" applyNumberFormat="1" applyFont="1" applyBorder="1" applyAlignment="1">
      <alignment horizontal="right"/>
    </xf>
    <xf numFmtId="4" fontId="9" fillId="3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8" fillId="0" borderId="3" xfId="0" quotePrefix="1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9" fontId="13" fillId="0" borderId="3" xfId="2" applyFont="1" applyBorder="1"/>
    <xf numFmtId="9" fontId="19" fillId="0" borderId="3" xfId="2" applyFont="1" applyBorder="1"/>
    <xf numFmtId="0" fontId="20" fillId="0" borderId="3" xfId="0" applyFont="1" applyBorder="1"/>
    <xf numFmtId="2" fontId="21" fillId="0" borderId="3" xfId="2" applyNumberFormat="1" applyFont="1" applyBorder="1"/>
    <xf numFmtId="2" fontId="20" fillId="0" borderId="3" xfId="2" applyNumberFormat="1" applyFont="1" applyBorder="1"/>
    <xf numFmtId="1" fontId="20" fillId="0" borderId="3" xfId="2" applyNumberFormat="1" applyFont="1" applyBorder="1"/>
    <xf numFmtId="1" fontId="21" fillId="0" borderId="3" xfId="2" applyNumberFormat="1" applyFont="1" applyBorder="1"/>
    <xf numFmtId="0" fontId="22" fillId="5" borderId="1" xfId="0" applyFont="1" applyFill="1" applyBorder="1" applyAlignment="1">
      <alignment horizontal="left" vertical="center" wrapText="1"/>
    </xf>
    <xf numFmtId="0" fontId="23" fillId="5" borderId="4" xfId="0" applyFont="1" applyFill="1" applyBorder="1" applyAlignment="1">
      <alignment horizontal="left" vertical="center" wrapText="1"/>
    </xf>
    <xf numFmtId="3" fontId="3" fillId="5" borderId="4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1" fontId="20" fillId="5" borderId="3" xfId="2" applyNumberFormat="1" applyFont="1" applyFill="1" applyBorder="1"/>
    <xf numFmtId="0" fontId="6" fillId="5" borderId="1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0" fontId="24" fillId="5" borderId="1" xfId="0" applyFont="1" applyFill="1" applyBorder="1" applyAlignment="1">
      <alignment horizontal="left" vertical="center" wrapText="1"/>
    </xf>
    <xf numFmtId="1" fontId="21" fillId="5" borderId="3" xfId="2" applyNumberFormat="1" applyFont="1" applyFill="1" applyBorder="1"/>
    <xf numFmtId="4" fontId="24" fillId="5" borderId="3" xfId="0" applyNumberFormat="1" applyFont="1" applyFill="1" applyBorder="1" applyAlignment="1">
      <alignment horizontal="right"/>
    </xf>
    <xf numFmtId="1" fontId="27" fillId="5" borderId="3" xfId="2" applyNumberFormat="1" applyFont="1" applyFill="1" applyBorder="1"/>
    <xf numFmtId="4" fontId="20" fillId="0" borderId="0" xfId="0" applyNumberFormat="1" applyFont="1"/>
    <xf numFmtId="3" fontId="14" fillId="3" borderId="3" xfId="0" applyNumberFormat="1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right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2" xfId="0" quotePrefix="1" applyFont="1" applyBorder="1" applyAlignment="1">
      <alignment horizontal="left" vertical="center"/>
    </xf>
    <xf numFmtId="0" fontId="9" fillId="0" borderId="4" xfId="0" quotePrefix="1" applyFont="1" applyBorder="1" applyAlignment="1">
      <alignment horizontal="left"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5">
    <cellStyle name="Normalno" xfId="0" builtinId="0"/>
    <cellStyle name="Obično_List4" xfId="1" xr:uid="{00000000-0005-0000-0000-000001000000}"/>
    <cellStyle name="Postotak" xfId="2" builtinId="5"/>
    <cellStyle name="SAPBEXHLevel3" xfId="3" xr:uid="{00000000-0005-0000-0000-000003000000}"/>
    <cellStyle name="SAPBEXstdData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5"/>
  <sheetViews>
    <sheetView showGridLines="0" tabSelected="1" zoomScaleNormal="100" workbookViewId="0">
      <selection activeCell="B1" sqref="B1:L1"/>
    </sheetView>
  </sheetViews>
  <sheetFormatPr defaultRowHeight="15" x14ac:dyDescent="0.25"/>
  <cols>
    <col min="6" max="6" width="10.85546875" customWidth="1"/>
    <col min="7" max="8" width="13.7109375" customWidth="1"/>
    <col min="9" max="9" width="14.140625" customWidth="1"/>
    <col min="10" max="10" width="13.7109375" customWidth="1"/>
    <col min="11" max="12" width="9.7109375" customWidth="1"/>
    <col min="13" max="13" width="25.28515625" customWidth="1"/>
  </cols>
  <sheetData>
    <row r="1" spans="2:13" ht="42" customHeight="1" x14ac:dyDescent="0.25">
      <c r="B1" s="117" t="s">
        <v>224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26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7" t="s">
        <v>7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25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7" t="s">
        <v>54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24"/>
    </row>
    <row r="6" spans="2:13" ht="18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24"/>
    </row>
    <row r="7" spans="2:13" ht="18" customHeight="1" x14ac:dyDescent="0.25">
      <c r="B7" s="107" t="s">
        <v>68</v>
      </c>
      <c r="C7" s="107"/>
      <c r="D7" s="107"/>
      <c r="E7" s="107"/>
      <c r="F7" s="107"/>
      <c r="G7" s="5"/>
      <c r="H7" s="104"/>
      <c r="I7" s="104"/>
      <c r="J7" s="104"/>
      <c r="K7" s="105"/>
      <c r="L7" s="105"/>
    </row>
    <row r="8" spans="2:13" ht="51" x14ac:dyDescent="0.25">
      <c r="B8" s="110" t="s">
        <v>3</v>
      </c>
      <c r="C8" s="110"/>
      <c r="D8" s="110"/>
      <c r="E8" s="110"/>
      <c r="F8" s="110"/>
      <c r="G8" s="27" t="s">
        <v>220</v>
      </c>
      <c r="H8" s="27" t="s">
        <v>207</v>
      </c>
      <c r="I8" s="27" t="s">
        <v>208</v>
      </c>
      <c r="J8" s="27" t="s">
        <v>221</v>
      </c>
      <c r="K8" s="27" t="s">
        <v>22</v>
      </c>
      <c r="L8" s="27" t="s">
        <v>51</v>
      </c>
    </row>
    <row r="9" spans="2:13" ht="10.9" customHeight="1" x14ac:dyDescent="0.25">
      <c r="B9" s="126">
        <v>1</v>
      </c>
      <c r="C9" s="126"/>
      <c r="D9" s="126"/>
      <c r="E9" s="126"/>
      <c r="F9" s="127"/>
      <c r="G9" s="33">
        <v>2</v>
      </c>
      <c r="H9" s="32">
        <v>3</v>
      </c>
      <c r="I9" s="32">
        <v>4</v>
      </c>
      <c r="J9" s="32">
        <v>5</v>
      </c>
      <c r="K9" s="32" t="s">
        <v>34</v>
      </c>
      <c r="L9" s="32" t="s">
        <v>35</v>
      </c>
    </row>
    <row r="10" spans="2:13" x14ac:dyDescent="0.25">
      <c r="B10" s="108" t="s">
        <v>24</v>
      </c>
      <c r="C10" s="109"/>
      <c r="D10" s="109"/>
      <c r="E10" s="109"/>
      <c r="F10" s="122"/>
      <c r="G10" s="51">
        <f>+' Račun prihoda i rashoda'!G11</f>
        <v>9709150.9900000002</v>
      </c>
      <c r="H10" s="58">
        <f>+' Račun prihoda i rashoda'!H11</f>
        <v>9353077</v>
      </c>
      <c r="I10" s="58">
        <f>+' Račun prihoda i rashoda'!I11</f>
        <v>9353077</v>
      </c>
      <c r="J10" s="58">
        <f>+' Račun prihoda i rashoda'!J11</f>
        <v>10716396.549999999</v>
      </c>
      <c r="K10" s="58">
        <f>+J10/G10*100</f>
        <v>110.37418782587085</v>
      </c>
      <c r="L10" s="58">
        <f>+J10/I10*100</f>
        <v>114.57616087197826</v>
      </c>
    </row>
    <row r="11" spans="2:13" hidden="1" x14ac:dyDescent="0.25">
      <c r="B11" s="123" t="s">
        <v>23</v>
      </c>
      <c r="C11" s="124"/>
      <c r="D11" s="124"/>
      <c r="E11" s="124"/>
      <c r="F11" s="125"/>
      <c r="G11" s="51"/>
      <c r="H11" s="58"/>
      <c r="I11" s="58"/>
      <c r="J11" s="73"/>
      <c r="K11" s="18"/>
      <c r="L11" s="18"/>
    </row>
    <row r="12" spans="2:13" x14ac:dyDescent="0.25">
      <c r="B12" s="119" t="s">
        <v>0</v>
      </c>
      <c r="C12" s="120"/>
      <c r="D12" s="120"/>
      <c r="E12" s="120"/>
      <c r="F12" s="121"/>
      <c r="G12" s="59">
        <f>+G10+G11</f>
        <v>9709150.9900000002</v>
      </c>
      <c r="H12" s="59">
        <f>+H10+H11</f>
        <v>9353077</v>
      </c>
      <c r="I12" s="59">
        <f>+I10+I11</f>
        <v>9353077</v>
      </c>
      <c r="J12" s="74">
        <f>+J10+J11</f>
        <v>10716396.549999999</v>
      </c>
      <c r="K12" s="59">
        <f t="shared" ref="K12:K16" si="0">+J12/G12*100</f>
        <v>110.37418782587085</v>
      </c>
      <c r="L12" s="59">
        <f t="shared" ref="L12:L15" si="1">+J12/I12*100</f>
        <v>114.57616087197826</v>
      </c>
    </row>
    <row r="13" spans="2:13" x14ac:dyDescent="0.25">
      <c r="B13" s="129" t="s">
        <v>25</v>
      </c>
      <c r="C13" s="109"/>
      <c r="D13" s="109"/>
      <c r="E13" s="109"/>
      <c r="F13" s="109"/>
      <c r="G13" s="51">
        <f>+' Račun prihoda i rashoda'!G35</f>
        <v>8911296.7299999986</v>
      </c>
      <c r="H13" s="51">
        <f>+' Račun prihoda i rashoda'!H35</f>
        <v>9353077</v>
      </c>
      <c r="I13" s="51">
        <f>+' Račun prihoda i rashoda'!I35</f>
        <v>9353077</v>
      </c>
      <c r="J13" s="75">
        <f>+' Račun prihoda i rashoda'!J35</f>
        <v>10660458.200000001</v>
      </c>
      <c r="K13" s="51">
        <f t="shared" si="0"/>
        <v>119.62858518796067</v>
      </c>
      <c r="L13" s="51">
        <f t="shared" si="1"/>
        <v>113.97808656979944</v>
      </c>
    </row>
    <row r="14" spans="2:13" x14ac:dyDescent="0.25">
      <c r="B14" s="129" t="s">
        <v>26</v>
      </c>
      <c r="C14" s="109"/>
      <c r="D14" s="109"/>
      <c r="E14" s="109"/>
      <c r="F14" s="109"/>
      <c r="G14" s="51">
        <f>+' Račun prihoda i rashoda'!G81</f>
        <v>687008.76</v>
      </c>
      <c r="H14" s="51">
        <f>+' Račun prihoda i rashoda'!H81</f>
        <v>0</v>
      </c>
      <c r="I14" s="51">
        <f>+' Račun prihoda i rashoda'!I81</f>
        <v>0</v>
      </c>
      <c r="J14" s="75">
        <f>+' Račun prihoda i rashoda'!J81</f>
        <v>7233.11</v>
      </c>
      <c r="K14" s="51">
        <f t="shared" si="0"/>
        <v>1.0528410147201033</v>
      </c>
      <c r="L14" s="51"/>
    </row>
    <row r="15" spans="2:13" x14ac:dyDescent="0.25">
      <c r="B15" s="19" t="s">
        <v>1</v>
      </c>
      <c r="C15" s="49"/>
      <c r="D15" s="49"/>
      <c r="E15" s="49"/>
      <c r="F15" s="49"/>
      <c r="G15" s="59">
        <f>+G13+G14</f>
        <v>9598305.4899999984</v>
      </c>
      <c r="H15" s="59">
        <f>+H13+H14</f>
        <v>9353077</v>
      </c>
      <c r="I15" s="59">
        <f>+I13+I14</f>
        <v>9353077</v>
      </c>
      <c r="J15" s="59">
        <f>+J13+J14</f>
        <v>10667691.310000001</v>
      </c>
      <c r="K15" s="59">
        <f t="shared" si="0"/>
        <v>111.14140221015201</v>
      </c>
      <c r="L15" s="59">
        <f t="shared" si="1"/>
        <v>114.05542058511868</v>
      </c>
    </row>
    <row r="16" spans="2:13" x14ac:dyDescent="0.25">
      <c r="B16" s="130" t="s">
        <v>2</v>
      </c>
      <c r="C16" s="120"/>
      <c r="D16" s="120"/>
      <c r="E16" s="120"/>
      <c r="F16" s="120"/>
      <c r="G16" s="60">
        <f>+G12-G15</f>
        <v>110845.50000000186</v>
      </c>
      <c r="H16" s="60">
        <f>+H12-H15</f>
        <v>0</v>
      </c>
      <c r="I16" s="60">
        <f>+I12-I15</f>
        <v>0</v>
      </c>
      <c r="J16" s="60">
        <f>+J12-J15</f>
        <v>48705.239999998361</v>
      </c>
      <c r="K16" s="60">
        <f t="shared" si="0"/>
        <v>43.939753981891499</v>
      </c>
      <c r="L16" s="60"/>
    </row>
    <row r="17" spans="1:49" ht="18" x14ac:dyDescent="0.25">
      <c r="B17" s="3"/>
      <c r="C17" s="6"/>
      <c r="D17" s="6"/>
      <c r="E17" s="6"/>
      <c r="F17" s="6"/>
      <c r="G17" s="6"/>
      <c r="H17" s="6"/>
      <c r="I17" s="6"/>
      <c r="J17" s="6"/>
      <c r="K17" s="1"/>
      <c r="L17" s="1"/>
      <c r="M17" s="1"/>
    </row>
    <row r="18" spans="1:49" ht="18" hidden="1" customHeight="1" x14ac:dyDescent="0.25">
      <c r="B18" s="107" t="s">
        <v>62</v>
      </c>
      <c r="C18" s="107"/>
      <c r="D18" s="107"/>
      <c r="E18" s="107"/>
      <c r="F18" s="107"/>
      <c r="G18" s="6"/>
      <c r="H18" s="6"/>
      <c r="I18" s="6"/>
      <c r="J18" s="6"/>
      <c r="K18" s="1"/>
      <c r="L18" s="1"/>
      <c r="M18" s="1"/>
    </row>
    <row r="19" spans="1:49" ht="51" hidden="1" x14ac:dyDescent="0.25">
      <c r="B19" s="110" t="s">
        <v>3</v>
      </c>
      <c r="C19" s="110"/>
      <c r="D19" s="110"/>
      <c r="E19" s="110"/>
      <c r="F19" s="110"/>
      <c r="G19" s="27" t="s">
        <v>57</v>
      </c>
      <c r="H19" s="2" t="s">
        <v>53</v>
      </c>
      <c r="I19" s="2" t="s">
        <v>50</v>
      </c>
      <c r="J19" s="2" t="s">
        <v>58</v>
      </c>
      <c r="K19" s="2" t="s">
        <v>22</v>
      </c>
      <c r="L19" s="2" t="s">
        <v>51</v>
      </c>
    </row>
    <row r="20" spans="1:49" hidden="1" x14ac:dyDescent="0.25">
      <c r="B20" s="111">
        <v>1</v>
      </c>
      <c r="C20" s="112"/>
      <c r="D20" s="112"/>
      <c r="E20" s="112"/>
      <c r="F20" s="112"/>
      <c r="G20" s="34">
        <v>2</v>
      </c>
      <c r="H20" s="32">
        <v>3</v>
      </c>
      <c r="I20" s="32">
        <v>4</v>
      </c>
      <c r="J20" s="32">
        <v>5</v>
      </c>
      <c r="K20" s="32" t="s">
        <v>34</v>
      </c>
      <c r="L20" s="32" t="s">
        <v>35</v>
      </c>
    </row>
    <row r="21" spans="1:49" ht="19.149999999999999" hidden="1" customHeight="1" x14ac:dyDescent="0.25">
      <c r="B21" s="108" t="s">
        <v>27</v>
      </c>
      <c r="C21" s="113"/>
      <c r="D21" s="113"/>
      <c r="E21" s="113"/>
      <c r="F21" s="113"/>
      <c r="G21" s="51"/>
      <c r="H21" s="52"/>
      <c r="I21" s="52"/>
      <c r="J21" s="52"/>
      <c r="K21" s="18"/>
      <c r="L21" s="18"/>
    </row>
    <row r="22" spans="1:49" ht="28.15" hidden="1" customHeight="1" x14ac:dyDescent="0.25">
      <c r="B22" s="108" t="s">
        <v>28</v>
      </c>
      <c r="C22" s="109"/>
      <c r="D22" s="109"/>
      <c r="E22" s="109"/>
      <c r="F22" s="109"/>
      <c r="G22" s="51"/>
      <c r="H22" s="52"/>
      <c r="I22" s="52"/>
      <c r="J22" s="52"/>
      <c r="K22" s="18"/>
      <c r="L22" s="18"/>
    </row>
    <row r="23" spans="1:49" ht="15" hidden="1" customHeight="1" x14ac:dyDescent="0.25">
      <c r="B23" s="114" t="s">
        <v>52</v>
      </c>
      <c r="C23" s="115"/>
      <c r="D23" s="115"/>
      <c r="E23" s="115"/>
      <c r="F23" s="116"/>
      <c r="G23" s="53"/>
      <c r="H23" s="54"/>
      <c r="I23" s="54"/>
      <c r="J23" s="54"/>
      <c r="K23" s="35"/>
      <c r="L23" s="35"/>
    </row>
    <row r="24" spans="1:49" s="36" customFormat="1" ht="15" hidden="1" customHeight="1" x14ac:dyDescent="0.25">
      <c r="A24"/>
      <c r="B24" s="108" t="s">
        <v>11</v>
      </c>
      <c r="C24" s="109"/>
      <c r="D24" s="109"/>
      <c r="E24" s="109"/>
      <c r="F24" s="109"/>
      <c r="G24" s="51"/>
      <c r="H24" s="52"/>
      <c r="I24" s="52"/>
      <c r="J24" s="52"/>
      <c r="K24" s="18"/>
      <c r="L24" s="18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6" customFormat="1" ht="15" hidden="1" customHeight="1" x14ac:dyDescent="0.25">
      <c r="A25"/>
      <c r="B25" s="108" t="s">
        <v>61</v>
      </c>
      <c r="C25" s="109"/>
      <c r="D25" s="109"/>
      <c r="E25" s="109"/>
      <c r="F25" s="109"/>
      <c r="G25" s="55"/>
      <c r="H25" s="52"/>
      <c r="I25" s="52"/>
      <c r="J25" s="52"/>
      <c r="K25" s="18"/>
      <c r="L25" s="18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48" customFormat="1" hidden="1" x14ac:dyDescent="0.25">
      <c r="A26" s="46"/>
      <c r="B26" s="114" t="s">
        <v>63</v>
      </c>
      <c r="C26" s="115"/>
      <c r="D26" s="115"/>
      <c r="E26" s="115"/>
      <c r="F26" s="116"/>
      <c r="G26" s="53"/>
      <c r="H26" s="54"/>
      <c r="I26" s="54"/>
      <c r="J26" s="54"/>
      <c r="K26" s="47"/>
      <c r="L26" s="47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</row>
    <row r="27" spans="1:49" ht="15.75" hidden="1" x14ac:dyDescent="0.25">
      <c r="B27" s="128" t="s">
        <v>64</v>
      </c>
      <c r="C27" s="128"/>
      <c r="D27" s="128"/>
      <c r="E27" s="128"/>
      <c r="F27" s="128"/>
      <c r="G27" s="56"/>
      <c r="H27" s="57"/>
      <c r="I27" s="57"/>
      <c r="J27" s="57"/>
      <c r="K27" s="37"/>
      <c r="L27" s="37"/>
    </row>
    <row r="28" spans="1:49" hidden="1" x14ac:dyDescent="0.25"/>
    <row r="29" spans="1:49" hidden="1" x14ac:dyDescent="0.2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1:49" hidden="1" x14ac:dyDescent="0.25">
      <c r="B30" s="106" t="s">
        <v>65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49" ht="15" hidden="1" customHeight="1" x14ac:dyDescent="0.25">
      <c r="B31" s="106" t="s">
        <v>66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49" ht="15" hidden="1" customHeight="1" x14ac:dyDescent="0.25">
      <c r="B32" s="106" t="s">
        <v>59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</row>
    <row r="33" spans="2:12" ht="36.75" hidden="1" customHeight="1" x14ac:dyDescent="0.25"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</row>
    <row r="34" spans="2:12" ht="15" hidden="1" customHeight="1" x14ac:dyDescent="0.25">
      <c r="B34" s="118" t="s">
        <v>67</v>
      </c>
      <c r="C34" s="118"/>
      <c r="D34" s="118"/>
      <c r="E34" s="118"/>
      <c r="F34" s="118"/>
      <c r="G34" s="118"/>
      <c r="H34" s="118"/>
      <c r="I34" s="118"/>
      <c r="J34" s="118"/>
      <c r="K34" s="118"/>
      <c r="L34" s="118"/>
    </row>
    <row r="35" spans="2:12" hidden="1" x14ac:dyDescent="0.25"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</row>
  </sheetData>
  <mergeCells count="26"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89"/>
  <sheetViews>
    <sheetView topLeftCell="B73" zoomScale="90" zoomScaleNormal="90" workbookViewId="0">
      <selection activeCell="L81" sqref="L81:L89"/>
    </sheetView>
  </sheetViews>
  <sheetFormatPr defaultRowHeight="15" x14ac:dyDescent="0.25"/>
  <cols>
    <col min="2" max="2" width="2.28515625" bestFit="1" customWidth="1"/>
    <col min="3" max="3" width="3.42578125" bestFit="1" customWidth="1"/>
    <col min="4" max="4" width="4.5703125" bestFit="1" customWidth="1"/>
    <col min="5" max="5" width="5.7109375" bestFit="1" customWidth="1"/>
    <col min="6" max="6" width="44.7109375" customWidth="1"/>
    <col min="7" max="7" width="13.7109375" customWidth="1"/>
    <col min="8" max="9" width="15" customWidth="1"/>
    <col min="10" max="10" width="14.85546875" customWidth="1"/>
    <col min="11" max="12" width="10.42578125" customWidth="1"/>
    <col min="15" max="15" width="10.140625" bestFit="1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7" t="s">
        <v>7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7" t="s">
        <v>56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7" t="s">
        <v>36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34" t="s">
        <v>3</v>
      </c>
      <c r="C8" s="135"/>
      <c r="D8" s="135"/>
      <c r="E8" s="135"/>
      <c r="F8" s="136"/>
      <c r="G8" s="35" t="s">
        <v>220</v>
      </c>
      <c r="H8" s="35" t="s">
        <v>207</v>
      </c>
      <c r="I8" s="35" t="s">
        <v>208</v>
      </c>
      <c r="J8" s="35" t="s">
        <v>221</v>
      </c>
      <c r="K8" s="35" t="s">
        <v>22</v>
      </c>
      <c r="L8" s="35" t="s">
        <v>51</v>
      </c>
    </row>
    <row r="9" spans="2:12" x14ac:dyDescent="0.25">
      <c r="B9" s="131">
        <v>1</v>
      </c>
      <c r="C9" s="132"/>
      <c r="D9" s="132"/>
      <c r="E9" s="132"/>
      <c r="F9" s="133"/>
      <c r="G9" s="38">
        <v>2</v>
      </c>
      <c r="H9" s="38">
        <v>3</v>
      </c>
      <c r="I9" s="38">
        <v>4</v>
      </c>
      <c r="J9" s="38">
        <v>5</v>
      </c>
      <c r="K9" s="38" t="s">
        <v>34</v>
      </c>
      <c r="L9" s="38" t="s">
        <v>35</v>
      </c>
    </row>
    <row r="10" spans="2:12" x14ac:dyDescent="0.25">
      <c r="B10" s="9"/>
      <c r="C10" s="9"/>
      <c r="D10" s="9"/>
      <c r="E10" s="9"/>
      <c r="F10" s="9" t="s">
        <v>49</v>
      </c>
      <c r="G10" s="7"/>
      <c r="H10" s="7"/>
      <c r="I10" s="7"/>
      <c r="J10" s="84"/>
      <c r="K10" s="84"/>
      <c r="L10" s="84"/>
    </row>
    <row r="11" spans="2:12" x14ac:dyDescent="0.25">
      <c r="B11" s="9">
        <v>6</v>
      </c>
      <c r="C11" s="9"/>
      <c r="D11" s="9"/>
      <c r="E11" s="9"/>
      <c r="F11" s="9" t="s">
        <v>145</v>
      </c>
      <c r="G11" s="62">
        <f>+G12+G17+G20+G27</f>
        <v>9709150.9900000002</v>
      </c>
      <c r="H11" s="62">
        <f t="shared" ref="H11:I11" si="0">+H12+H17+H20+H27</f>
        <v>9353077</v>
      </c>
      <c r="I11" s="62">
        <f t="shared" si="0"/>
        <v>9353077</v>
      </c>
      <c r="J11" s="62">
        <f>+J12+J17+J20+J27</f>
        <v>10716396.549999999</v>
      </c>
      <c r="K11" s="62">
        <f>+J11/G11*100</f>
        <v>110.37418782587085</v>
      </c>
      <c r="L11" s="62">
        <f>+J11/I11*100</f>
        <v>114.57616087197826</v>
      </c>
    </row>
    <row r="12" spans="2:12" ht="25.5" x14ac:dyDescent="0.25">
      <c r="B12" s="9"/>
      <c r="C12" s="9">
        <v>63</v>
      </c>
      <c r="D12" s="9"/>
      <c r="E12" s="9"/>
      <c r="F12" s="9" t="s">
        <v>146</v>
      </c>
      <c r="G12" s="62">
        <f>+G13+G15</f>
        <v>55097.31</v>
      </c>
      <c r="H12" s="62">
        <f t="shared" ref="H12:K12" si="1">+H13+H15</f>
        <v>0</v>
      </c>
      <c r="I12" s="62">
        <f t="shared" si="1"/>
        <v>0</v>
      </c>
      <c r="J12" s="62">
        <f t="shared" si="1"/>
        <v>31422.19</v>
      </c>
      <c r="K12" s="62">
        <f t="shared" si="1"/>
        <v>78.415288068755075</v>
      </c>
      <c r="L12" s="62"/>
    </row>
    <row r="13" spans="2:12" ht="19.899999999999999" customHeight="1" x14ac:dyDescent="0.25">
      <c r="B13" s="9"/>
      <c r="C13" s="9"/>
      <c r="D13" s="9">
        <v>634</v>
      </c>
      <c r="E13" s="9"/>
      <c r="F13" s="9" t="s">
        <v>213</v>
      </c>
      <c r="G13" s="62">
        <f>+G14</f>
        <v>15025.8</v>
      </c>
      <c r="H13" s="62">
        <f t="shared" ref="H13:K13" si="2">+H14</f>
        <v>0</v>
      </c>
      <c r="I13" s="62">
        <f t="shared" si="2"/>
        <v>0</v>
      </c>
      <c r="J13" s="62">
        <f t="shared" si="2"/>
        <v>0</v>
      </c>
      <c r="K13" s="62">
        <f t="shared" si="2"/>
        <v>0</v>
      </c>
      <c r="L13" s="62"/>
    </row>
    <row r="14" spans="2:12" ht="25.5" x14ac:dyDescent="0.25">
      <c r="B14" s="9"/>
      <c r="C14" s="13"/>
      <c r="D14" s="13"/>
      <c r="E14" s="13">
        <v>6341</v>
      </c>
      <c r="F14" s="13" t="s">
        <v>214</v>
      </c>
      <c r="G14" s="63">
        <v>15025.8</v>
      </c>
      <c r="H14" s="63"/>
      <c r="I14" s="63"/>
      <c r="J14" s="66"/>
      <c r="K14" s="72"/>
      <c r="L14" s="62"/>
    </row>
    <row r="15" spans="2:12" ht="25.5" x14ac:dyDescent="0.25">
      <c r="B15" s="9"/>
      <c r="C15" s="9"/>
      <c r="D15" s="9" t="s">
        <v>70</v>
      </c>
      <c r="E15" s="9"/>
      <c r="F15" s="9" t="s">
        <v>147</v>
      </c>
      <c r="G15" s="62">
        <f>+G16</f>
        <v>40071.51</v>
      </c>
      <c r="H15" s="62">
        <f t="shared" ref="H15:J15" si="3">+H16</f>
        <v>0</v>
      </c>
      <c r="I15" s="62">
        <f t="shared" si="3"/>
        <v>0</v>
      </c>
      <c r="J15" s="62">
        <f t="shared" si="3"/>
        <v>31422.19</v>
      </c>
      <c r="K15" s="62">
        <f t="shared" ref="K15:K30" si="4">+J15/G15*100</f>
        <v>78.415288068755075</v>
      </c>
      <c r="L15" s="62"/>
    </row>
    <row r="16" spans="2:12" ht="25.5" x14ac:dyDescent="0.25">
      <c r="B16" s="9"/>
      <c r="C16" s="13"/>
      <c r="D16" s="13"/>
      <c r="E16" s="13">
        <v>6391</v>
      </c>
      <c r="F16" s="13" t="s">
        <v>71</v>
      </c>
      <c r="G16" s="63">
        <v>40071.51</v>
      </c>
      <c r="H16" s="63"/>
      <c r="I16" s="63"/>
      <c r="J16" s="66">
        <v>31422.19</v>
      </c>
      <c r="K16" s="72"/>
      <c r="L16" s="62"/>
    </row>
    <row r="17" spans="2:12" ht="38.25" x14ac:dyDescent="0.25">
      <c r="B17" s="9"/>
      <c r="C17" s="9">
        <v>65</v>
      </c>
      <c r="D17" s="9"/>
      <c r="E17" s="9"/>
      <c r="F17" s="9" t="s">
        <v>72</v>
      </c>
      <c r="G17" s="62">
        <f>+G18</f>
        <v>541576.06000000006</v>
      </c>
      <c r="H17" s="62">
        <f t="shared" ref="H17:I17" si="5">+H18</f>
        <v>520000</v>
      </c>
      <c r="I17" s="62">
        <f t="shared" si="5"/>
        <v>520000</v>
      </c>
      <c r="J17" s="62">
        <f>+J18</f>
        <v>595223.99</v>
      </c>
      <c r="K17" s="62">
        <f t="shared" si="4"/>
        <v>109.90589022712709</v>
      </c>
      <c r="L17" s="62">
        <f t="shared" ref="L17:L29" si="6">+J17/I17*100</f>
        <v>114.46615192307692</v>
      </c>
    </row>
    <row r="18" spans="2:12" x14ac:dyDescent="0.25">
      <c r="B18" s="9"/>
      <c r="C18" s="9"/>
      <c r="D18" s="9">
        <v>652</v>
      </c>
      <c r="E18" s="9"/>
      <c r="F18" s="9" t="s">
        <v>148</v>
      </c>
      <c r="G18" s="62">
        <f>+G19</f>
        <v>541576.06000000006</v>
      </c>
      <c r="H18" s="62">
        <f t="shared" ref="H18:I18" si="7">+H19</f>
        <v>520000</v>
      </c>
      <c r="I18" s="62">
        <f t="shared" si="7"/>
        <v>520000</v>
      </c>
      <c r="J18" s="62">
        <f>+J19</f>
        <v>595223.99</v>
      </c>
      <c r="K18" s="62">
        <f t="shared" si="4"/>
        <v>109.90589022712709</v>
      </c>
      <c r="L18" s="62">
        <f t="shared" si="6"/>
        <v>114.46615192307692</v>
      </c>
    </row>
    <row r="19" spans="2:12" x14ac:dyDescent="0.25">
      <c r="B19" s="9"/>
      <c r="C19" s="13"/>
      <c r="D19" s="13"/>
      <c r="E19" s="13">
        <v>6526</v>
      </c>
      <c r="F19" s="13" t="s">
        <v>73</v>
      </c>
      <c r="G19" s="63">
        <v>541576.06000000006</v>
      </c>
      <c r="H19" s="63">
        <v>520000</v>
      </c>
      <c r="I19" s="63">
        <v>520000</v>
      </c>
      <c r="J19" s="66">
        <v>595223.99</v>
      </c>
      <c r="K19" s="72">
        <f t="shared" si="4"/>
        <v>109.90589022712709</v>
      </c>
      <c r="L19" s="72">
        <f t="shared" si="6"/>
        <v>114.46615192307692</v>
      </c>
    </row>
    <row r="20" spans="2:12" ht="38.25" x14ac:dyDescent="0.25">
      <c r="B20" s="9"/>
      <c r="C20" s="9">
        <v>66</v>
      </c>
      <c r="D20" s="9"/>
      <c r="E20" s="9"/>
      <c r="F20" s="9" t="s">
        <v>74</v>
      </c>
      <c r="G20" s="62">
        <f>+G21+G24</f>
        <v>128080.31000000001</v>
      </c>
      <c r="H20" s="62">
        <f t="shared" ref="H20:I20" si="8">+H21+H24</f>
        <v>27000</v>
      </c>
      <c r="I20" s="62">
        <f t="shared" si="8"/>
        <v>27000</v>
      </c>
      <c r="J20" s="62">
        <f>+J21+J24</f>
        <v>89177.76999999999</v>
      </c>
      <c r="K20" s="62">
        <f t="shared" si="4"/>
        <v>69.626447656161972</v>
      </c>
      <c r="L20" s="62">
        <f t="shared" si="6"/>
        <v>330.28803703703699</v>
      </c>
    </row>
    <row r="21" spans="2:12" ht="25.5" x14ac:dyDescent="0.25">
      <c r="B21" s="9"/>
      <c r="C21" s="9"/>
      <c r="D21" s="9">
        <v>661</v>
      </c>
      <c r="E21" s="9"/>
      <c r="F21" s="9" t="s">
        <v>29</v>
      </c>
      <c r="G21" s="62">
        <f>+G22</f>
        <v>2111.17</v>
      </c>
      <c r="H21" s="62">
        <f t="shared" ref="H21:I21" si="9">+H22</f>
        <v>0</v>
      </c>
      <c r="I21" s="62">
        <f t="shared" si="9"/>
        <v>0</v>
      </c>
      <c r="J21" s="62">
        <f>+J22+J23</f>
        <v>10623.32</v>
      </c>
      <c r="K21" s="62">
        <f t="shared" si="4"/>
        <v>503.19585822079694</v>
      </c>
      <c r="L21" s="62"/>
    </row>
    <row r="22" spans="2:12" x14ac:dyDescent="0.25">
      <c r="B22" s="9"/>
      <c r="C22" s="13"/>
      <c r="D22" s="13"/>
      <c r="E22" s="13">
        <v>6614</v>
      </c>
      <c r="F22" s="13" t="s">
        <v>30</v>
      </c>
      <c r="G22" s="63">
        <v>2111.17</v>
      </c>
      <c r="H22" s="63"/>
      <c r="I22" s="63"/>
      <c r="J22" s="66">
        <v>3841.15</v>
      </c>
      <c r="K22" s="72">
        <f t="shared" si="4"/>
        <v>181.94413524254321</v>
      </c>
      <c r="L22" s="62"/>
    </row>
    <row r="23" spans="2:12" x14ac:dyDescent="0.25">
      <c r="B23" s="9"/>
      <c r="C23" s="13"/>
      <c r="D23" s="13"/>
      <c r="E23" s="13">
        <v>6615</v>
      </c>
      <c r="F23" s="13" t="s">
        <v>215</v>
      </c>
      <c r="G23" s="63"/>
      <c r="H23" s="63"/>
      <c r="I23" s="63"/>
      <c r="J23" s="66">
        <v>6782.17</v>
      </c>
      <c r="K23" s="72"/>
      <c r="L23" s="62"/>
    </row>
    <row r="24" spans="2:12" ht="38.25" x14ac:dyDescent="0.25">
      <c r="B24" s="9"/>
      <c r="C24" s="9"/>
      <c r="D24" s="9">
        <v>663</v>
      </c>
      <c r="E24" s="9"/>
      <c r="F24" s="9" t="s">
        <v>75</v>
      </c>
      <c r="G24" s="62">
        <f>+G25</f>
        <v>125969.14000000001</v>
      </c>
      <c r="H24" s="62">
        <f t="shared" ref="H24:I24" si="10">+H25</f>
        <v>27000</v>
      </c>
      <c r="I24" s="62">
        <f t="shared" si="10"/>
        <v>27000</v>
      </c>
      <c r="J24" s="62">
        <f>+J25+J26</f>
        <v>78554.45</v>
      </c>
      <c r="K24" s="62">
        <f t="shared" si="4"/>
        <v>62.360074856429115</v>
      </c>
      <c r="L24" s="62">
        <f t="shared" si="6"/>
        <v>290.94240740740742</v>
      </c>
    </row>
    <row r="25" spans="2:12" x14ac:dyDescent="0.25">
      <c r="B25" s="9"/>
      <c r="C25" s="13"/>
      <c r="D25" s="13"/>
      <c r="E25" s="13">
        <v>6631</v>
      </c>
      <c r="F25" s="13" t="s">
        <v>76</v>
      </c>
      <c r="G25" s="63">
        <v>125969.14000000001</v>
      </c>
      <c r="H25" s="63">
        <v>27000</v>
      </c>
      <c r="I25" s="63">
        <v>27000</v>
      </c>
      <c r="J25" s="66">
        <v>77160.2</v>
      </c>
      <c r="K25" s="72">
        <f t="shared" si="4"/>
        <v>61.253256154642308</v>
      </c>
      <c r="L25" s="72">
        <f t="shared" si="6"/>
        <v>285.77851851851852</v>
      </c>
    </row>
    <row r="26" spans="2:12" x14ac:dyDescent="0.25">
      <c r="B26" s="9"/>
      <c r="C26" s="13"/>
      <c r="D26" s="13"/>
      <c r="E26" s="13">
        <v>6632</v>
      </c>
      <c r="F26" s="13" t="s">
        <v>219</v>
      </c>
      <c r="G26" s="63"/>
      <c r="H26" s="63"/>
      <c r="I26" s="63"/>
      <c r="J26" s="66">
        <v>1394.25</v>
      </c>
      <c r="K26" s="72"/>
      <c r="L26" s="72"/>
    </row>
    <row r="27" spans="2:12" ht="25.5" x14ac:dyDescent="0.25">
      <c r="B27" s="9"/>
      <c r="C27" s="9">
        <v>67</v>
      </c>
      <c r="D27" s="9"/>
      <c r="E27" s="9"/>
      <c r="F27" s="9" t="s">
        <v>149</v>
      </c>
      <c r="G27" s="62">
        <f>+G28</f>
        <v>8984397.3100000005</v>
      </c>
      <c r="H27" s="62">
        <f t="shared" ref="H27:I27" si="11">+H28</f>
        <v>8806077</v>
      </c>
      <c r="I27" s="62">
        <f t="shared" si="11"/>
        <v>8806077</v>
      </c>
      <c r="J27" s="62">
        <f>+J28</f>
        <v>10000572.6</v>
      </c>
      <c r="K27" s="62">
        <f t="shared" si="4"/>
        <v>111.31044470694718</v>
      </c>
      <c r="L27" s="62">
        <f t="shared" si="6"/>
        <v>113.56444646123353</v>
      </c>
    </row>
    <row r="28" spans="2:12" ht="38.25" x14ac:dyDescent="0.25">
      <c r="B28" s="9"/>
      <c r="C28" s="9"/>
      <c r="D28" s="9">
        <v>671</v>
      </c>
      <c r="E28" s="9"/>
      <c r="F28" s="9" t="s">
        <v>77</v>
      </c>
      <c r="G28" s="62">
        <f>+G29+G30</f>
        <v>8984397.3100000005</v>
      </c>
      <c r="H28" s="62">
        <f t="shared" ref="H28:I28" si="12">+H29+H30</f>
        <v>8806077</v>
      </c>
      <c r="I28" s="62">
        <f t="shared" si="12"/>
        <v>8806077</v>
      </c>
      <c r="J28" s="62">
        <f>+J29+J30</f>
        <v>10000572.6</v>
      </c>
      <c r="K28" s="62">
        <f t="shared" si="4"/>
        <v>111.31044470694718</v>
      </c>
      <c r="L28" s="62">
        <f t="shared" si="6"/>
        <v>113.56444646123353</v>
      </c>
    </row>
    <row r="29" spans="2:12" ht="25.5" x14ac:dyDescent="0.25">
      <c r="B29" s="9"/>
      <c r="C29" s="13"/>
      <c r="D29" s="13"/>
      <c r="E29" s="13">
        <v>6711</v>
      </c>
      <c r="F29" s="13" t="s">
        <v>78</v>
      </c>
      <c r="G29" s="63">
        <v>8234861.8499999996</v>
      </c>
      <c r="H29" s="63">
        <v>8806077</v>
      </c>
      <c r="I29" s="63">
        <v>8806077</v>
      </c>
      <c r="J29" s="66">
        <v>9997122.5999999996</v>
      </c>
      <c r="K29" s="72">
        <f t="shared" si="4"/>
        <v>121.40000381427163</v>
      </c>
      <c r="L29" s="72">
        <f t="shared" si="6"/>
        <v>113.52526897050753</v>
      </c>
    </row>
    <row r="30" spans="2:12" ht="25.5" x14ac:dyDescent="0.25">
      <c r="B30" s="9"/>
      <c r="C30" s="13"/>
      <c r="D30" s="13"/>
      <c r="E30" s="13">
        <v>6712</v>
      </c>
      <c r="F30" s="13" t="s">
        <v>79</v>
      </c>
      <c r="G30" s="63">
        <v>749535.46000000008</v>
      </c>
      <c r="H30" s="63"/>
      <c r="I30" s="63"/>
      <c r="J30" s="66">
        <v>3450</v>
      </c>
      <c r="K30" s="72">
        <f t="shared" si="4"/>
        <v>0.46028509445036786</v>
      </c>
      <c r="L30" s="72"/>
    </row>
    <row r="31" spans="2:12" ht="18" x14ac:dyDescent="0.25">
      <c r="B31" s="3"/>
      <c r="C31" s="3"/>
      <c r="D31" s="3"/>
      <c r="E31" s="3"/>
      <c r="F31" s="3"/>
      <c r="G31" s="3"/>
      <c r="H31" s="3"/>
      <c r="I31" s="3"/>
      <c r="J31" s="4"/>
      <c r="K31" s="62"/>
      <c r="L31" s="62"/>
    </row>
    <row r="32" spans="2:12" ht="36.75" customHeight="1" x14ac:dyDescent="0.25">
      <c r="B32" s="134" t="s">
        <v>3</v>
      </c>
      <c r="C32" s="135"/>
      <c r="D32" s="135"/>
      <c r="E32" s="135"/>
      <c r="F32" s="136"/>
      <c r="G32" s="35" t="s">
        <v>220</v>
      </c>
      <c r="H32" s="35" t="s">
        <v>207</v>
      </c>
      <c r="I32" s="35" t="s">
        <v>208</v>
      </c>
      <c r="J32" s="35" t="s">
        <v>221</v>
      </c>
      <c r="K32" s="35" t="s">
        <v>22</v>
      </c>
      <c r="L32" s="35" t="s">
        <v>51</v>
      </c>
    </row>
    <row r="33" spans="2:12" x14ac:dyDescent="0.25">
      <c r="B33" s="131">
        <v>1</v>
      </c>
      <c r="C33" s="132"/>
      <c r="D33" s="132"/>
      <c r="E33" s="132"/>
      <c r="F33" s="133"/>
      <c r="G33" s="38">
        <v>2</v>
      </c>
      <c r="H33" s="38">
        <v>3</v>
      </c>
      <c r="I33" s="38">
        <v>4</v>
      </c>
      <c r="J33" s="38">
        <v>5</v>
      </c>
      <c r="K33" s="38" t="s">
        <v>34</v>
      </c>
      <c r="L33" s="38" t="s">
        <v>35</v>
      </c>
    </row>
    <row r="34" spans="2:12" x14ac:dyDescent="0.25">
      <c r="B34" s="9"/>
      <c r="C34" s="9"/>
      <c r="D34" s="9"/>
      <c r="E34" s="9"/>
      <c r="F34" s="9" t="s">
        <v>48</v>
      </c>
      <c r="G34" s="64">
        <f>+G35+G81</f>
        <v>9598305.4899999984</v>
      </c>
      <c r="H34" s="64">
        <f>+H35+H81</f>
        <v>9353077</v>
      </c>
      <c r="I34" s="64">
        <f>+I35+I81</f>
        <v>9353077</v>
      </c>
      <c r="J34" s="64">
        <f>+J35+J81</f>
        <v>10667691.310000001</v>
      </c>
      <c r="K34" s="62">
        <f t="shared" ref="K34:K38" si="13">+J34/G34*100</f>
        <v>111.14140221015201</v>
      </c>
      <c r="L34" s="62">
        <f t="shared" ref="L34:L80" si="14">+J34/I34*100</f>
        <v>114.05542058511868</v>
      </c>
    </row>
    <row r="35" spans="2:12" x14ac:dyDescent="0.25">
      <c r="B35" s="9" t="s">
        <v>69</v>
      </c>
      <c r="C35" s="9"/>
      <c r="D35" s="9"/>
      <c r="E35" s="9"/>
      <c r="F35" s="9" t="s">
        <v>150</v>
      </c>
      <c r="G35" s="64">
        <f>+G36+G45+G70+G77+G74</f>
        <v>8911296.7299999986</v>
      </c>
      <c r="H35" s="64">
        <f t="shared" ref="H35:J35" si="15">+H36+H45+H70+H77+H74</f>
        <v>9353077</v>
      </c>
      <c r="I35" s="64">
        <f t="shared" si="15"/>
        <v>9353077</v>
      </c>
      <c r="J35" s="64">
        <f t="shared" si="15"/>
        <v>10660458.200000001</v>
      </c>
      <c r="K35" s="62">
        <f t="shared" si="13"/>
        <v>119.62858518796067</v>
      </c>
      <c r="L35" s="62">
        <f t="shared" si="14"/>
        <v>113.97808656979944</v>
      </c>
    </row>
    <row r="36" spans="2:12" x14ac:dyDescent="0.25">
      <c r="B36" s="9"/>
      <c r="C36" s="9" t="s">
        <v>80</v>
      </c>
      <c r="D36" s="9"/>
      <c r="E36" s="9"/>
      <c r="F36" s="9" t="s">
        <v>151</v>
      </c>
      <c r="G36" s="64">
        <f>+G37+G41+G43</f>
        <v>6622529.8399999989</v>
      </c>
      <c r="H36" s="64">
        <f t="shared" ref="H36:J36" si="16">+H37+H41+H43</f>
        <v>7164077</v>
      </c>
      <c r="I36" s="64">
        <f t="shared" si="16"/>
        <v>7164077</v>
      </c>
      <c r="J36" s="64">
        <f t="shared" si="16"/>
        <v>8368514.629999999</v>
      </c>
      <c r="K36" s="62">
        <f t="shared" si="13"/>
        <v>126.36431744639749</v>
      </c>
      <c r="L36" s="62">
        <f t="shared" si="14"/>
        <v>116.81218152736213</v>
      </c>
    </row>
    <row r="37" spans="2:12" x14ac:dyDescent="0.25">
      <c r="B37" s="9"/>
      <c r="C37" s="9"/>
      <c r="D37" s="9" t="s">
        <v>81</v>
      </c>
      <c r="E37" s="9"/>
      <c r="F37" s="9" t="s">
        <v>152</v>
      </c>
      <c r="G37" s="64">
        <f>+G38+G39+G40</f>
        <v>5472191.629999999</v>
      </c>
      <c r="H37" s="64">
        <f t="shared" ref="H37:J37" si="17">+H38+H39+H40</f>
        <v>5944530</v>
      </c>
      <c r="I37" s="64">
        <f t="shared" si="17"/>
        <v>5944530</v>
      </c>
      <c r="J37" s="64">
        <f t="shared" si="17"/>
        <v>6916011.879999999</v>
      </c>
      <c r="K37" s="62">
        <f t="shared" si="13"/>
        <v>126.38467998972472</v>
      </c>
      <c r="L37" s="62">
        <f t="shared" si="14"/>
        <v>116.34245062267325</v>
      </c>
    </row>
    <row r="38" spans="2:12" x14ac:dyDescent="0.25">
      <c r="B38" s="9"/>
      <c r="C38" s="13"/>
      <c r="D38" s="13"/>
      <c r="E38" s="13">
        <v>3111</v>
      </c>
      <c r="F38" s="13" t="s">
        <v>31</v>
      </c>
      <c r="G38" s="63">
        <v>4273075.379999999</v>
      </c>
      <c r="H38" s="63">
        <v>4669406</v>
      </c>
      <c r="I38" s="63">
        <v>4669406</v>
      </c>
      <c r="J38" s="66">
        <v>5912955.2699999996</v>
      </c>
      <c r="K38" s="72">
        <f t="shared" si="13"/>
        <v>138.37704098728071</v>
      </c>
      <c r="L38" s="72">
        <f t="shared" si="14"/>
        <v>126.63185146033562</v>
      </c>
    </row>
    <row r="39" spans="2:12" x14ac:dyDescent="0.25">
      <c r="B39" s="9"/>
      <c r="C39" s="13"/>
      <c r="D39" s="13"/>
      <c r="E39" s="13">
        <v>3113</v>
      </c>
      <c r="F39" s="13" t="s">
        <v>83</v>
      </c>
      <c r="G39" s="63">
        <v>9050.3700000000008</v>
      </c>
      <c r="H39" s="63"/>
      <c r="I39" s="63"/>
      <c r="J39" s="66">
        <v>172760.14</v>
      </c>
      <c r="K39" s="72">
        <f t="shared" ref="K39:K88" si="18">+J39/G39*100</f>
        <v>1908.8737808509486</v>
      </c>
      <c r="L39" s="72"/>
    </row>
    <row r="40" spans="2:12" x14ac:dyDescent="0.25">
      <c r="B40" s="9"/>
      <c r="C40" s="13"/>
      <c r="D40" s="13"/>
      <c r="E40" s="13">
        <v>3114</v>
      </c>
      <c r="F40" s="13" t="s">
        <v>85</v>
      </c>
      <c r="G40" s="63">
        <v>1190065.8800000001</v>
      </c>
      <c r="H40" s="63">
        <v>1275124</v>
      </c>
      <c r="I40" s="63">
        <v>1275124</v>
      </c>
      <c r="J40" s="66">
        <v>830296.47000000009</v>
      </c>
      <c r="K40" s="72">
        <f t="shared" si="18"/>
        <v>69.768950102157362</v>
      </c>
      <c r="L40" s="72">
        <f t="shared" si="14"/>
        <v>65.114959015750628</v>
      </c>
    </row>
    <row r="41" spans="2:12" x14ac:dyDescent="0.25">
      <c r="B41" s="9"/>
      <c r="C41" s="9"/>
      <c r="D41" s="9" t="s">
        <v>88</v>
      </c>
      <c r="E41" s="9"/>
      <c r="F41" s="9" t="s">
        <v>87</v>
      </c>
      <c r="G41" s="64">
        <f>+G42</f>
        <v>295796.25999999995</v>
      </c>
      <c r="H41" s="64">
        <f t="shared" ref="H41:J41" si="19">+H42</f>
        <v>238700</v>
      </c>
      <c r="I41" s="64">
        <f t="shared" si="19"/>
        <v>238700</v>
      </c>
      <c r="J41" s="64">
        <f t="shared" si="19"/>
        <v>345151.17999999993</v>
      </c>
      <c r="K41" s="62">
        <f t="shared" si="18"/>
        <v>116.68544423110691</v>
      </c>
      <c r="L41" s="62">
        <f t="shared" si="14"/>
        <v>144.59622119815666</v>
      </c>
    </row>
    <row r="42" spans="2:12" x14ac:dyDescent="0.25">
      <c r="B42" s="9"/>
      <c r="C42" s="13"/>
      <c r="D42" s="13"/>
      <c r="E42" s="13">
        <v>3121</v>
      </c>
      <c r="F42" s="13" t="str">
        <f>+F41</f>
        <v>Ostali rashodi za zaposlene</v>
      </c>
      <c r="G42" s="63">
        <v>295796.25999999995</v>
      </c>
      <c r="H42" s="63">
        <v>238700</v>
      </c>
      <c r="I42" s="63">
        <v>238700</v>
      </c>
      <c r="J42" s="66">
        <v>345151.17999999993</v>
      </c>
      <c r="K42" s="72">
        <f t="shared" si="18"/>
        <v>116.68544423110691</v>
      </c>
      <c r="L42" s="72">
        <f t="shared" si="14"/>
        <v>144.59622119815666</v>
      </c>
    </row>
    <row r="43" spans="2:12" x14ac:dyDescent="0.25">
      <c r="B43" s="9"/>
      <c r="C43" s="9"/>
      <c r="D43" s="9" t="s">
        <v>89</v>
      </c>
      <c r="E43" s="9"/>
      <c r="F43" s="9" t="s">
        <v>153</v>
      </c>
      <c r="G43" s="64">
        <f>+G44</f>
        <v>854541.95000000007</v>
      </c>
      <c r="H43" s="64">
        <f t="shared" ref="H43:J43" si="20">+H44</f>
        <v>980847</v>
      </c>
      <c r="I43" s="64">
        <f t="shared" si="20"/>
        <v>980847</v>
      </c>
      <c r="J43" s="64">
        <f t="shared" si="20"/>
        <v>1107351.57</v>
      </c>
      <c r="K43" s="62">
        <f t="shared" si="18"/>
        <v>129.58422579488345</v>
      </c>
      <c r="L43" s="62">
        <f t="shared" si="14"/>
        <v>112.89748248197731</v>
      </c>
    </row>
    <row r="44" spans="2:12" x14ac:dyDescent="0.25">
      <c r="B44" s="9"/>
      <c r="C44" s="13"/>
      <c r="D44" s="13"/>
      <c r="E44" s="13">
        <v>3132</v>
      </c>
      <c r="F44" s="13" t="s">
        <v>90</v>
      </c>
      <c r="G44" s="63">
        <v>854541.95000000007</v>
      </c>
      <c r="H44" s="63">
        <v>980847</v>
      </c>
      <c r="I44" s="63">
        <v>980847</v>
      </c>
      <c r="J44" s="66">
        <v>1107351.57</v>
      </c>
      <c r="K44" s="72">
        <f t="shared" si="18"/>
        <v>129.58422579488345</v>
      </c>
      <c r="L44" s="72">
        <f t="shared" si="14"/>
        <v>112.89748248197731</v>
      </c>
    </row>
    <row r="45" spans="2:12" x14ac:dyDescent="0.25">
      <c r="B45" s="9"/>
      <c r="C45" s="9" t="s">
        <v>92</v>
      </c>
      <c r="D45" s="9"/>
      <c r="E45" s="9"/>
      <c r="F45" s="9" t="s">
        <v>154</v>
      </c>
      <c r="G45" s="64">
        <f>+G46+G50+G57+G66</f>
        <v>2126542.27</v>
      </c>
      <c r="H45" s="64">
        <f t="shared" ref="H45:J45" si="21">+H46+H50+H57+H66</f>
        <v>2120500</v>
      </c>
      <c r="I45" s="64">
        <f t="shared" si="21"/>
        <v>2106500</v>
      </c>
      <c r="J45" s="64">
        <f t="shared" si="21"/>
        <v>2067401.12</v>
      </c>
      <c r="K45" s="62">
        <f t="shared" si="18"/>
        <v>97.218905505226573</v>
      </c>
      <c r="L45" s="62">
        <f t="shared" si="14"/>
        <v>98.143893662473303</v>
      </c>
    </row>
    <row r="46" spans="2:12" x14ac:dyDescent="0.25">
      <c r="B46" s="9"/>
      <c r="C46" s="9"/>
      <c r="D46" s="9" t="s">
        <v>93</v>
      </c>
      <c r="E46" s="9"/>
      <c r="F46" s="9" t="s">
        <v>32</v>
      </c>
      <c r="G46" s="64">
        <f>+G47+G48+G49</f>
        <v>224037.69999999998</v>
      </c>
      <c r="H46" s="64">
        <f t="shared" ref="H46:J46" si="22">+H47+H48+H49</f>
        <v>238700</v>
      </c>
      <c r="I46" s="64">
        <f t="shared" si="22"/>
        <v>238700</v>
      </c>
      <c r="J46" s="64">
        <f t="shared" si="22"/>
        <v>227127.96</v>
      </c>
      <c r="K46" s="62">
        <f t="shared" si="18"/>
        <v>101.37934820791324</v>
      </c>
      <c r="L46" s="62">
        <f t="shared" si="14"/>
        <v>95.15205697528279</v>
      </c>
    </row>
    <row r="47" spans="2:12" x14ac:dyDescent="0.25">
      <c r="B47" s="9"/>
      <c r="C47" s="13"/>
      <c r="D47" s="13"/>
      <c r="E47" s="13">
        <v>3211</v>
      </c>
      <c r="F47" s="13" t="s">
        <v>33</v>
      </c>
      <c r="G47" s="63">
        <v>19731.530000000002</v>
      </c>
      <c r="H47" s="63">
        <v>20000</v>
      </c>
      <c r="I47" s="63">
        <v>20000</v>
      </c>
      <c r="J47" s="66">
        <v>23002.690000000002</v>
      </c>
      <c r="K47" s="72">
        <f t="shared" si="18"/>
        <v>116.57833933810504</v>
      </c>
      <c r="L47" s="72">
        <f t="shared" si="14"/>
        <v>115.01345000000001</v>
      </c>
    </row>
    <row r="48" spans="2:12" ht="17.45" customHeight="1" x14ac:dyDescent="0.25">
      <c r="B48" s="9"/>
      <c r="C48" s="13"/>
      <c r="D48" s="13"/>
      <c r="E48" s="13">
        <v>3212</v>
      </c>
      <c r="F48" s="13" t="s">
        <v>95</v>
      </c>
      <c r="G48" s="63">
        <v>192289.61</v>
      </c>
      <c r="H48" s="63">
        <v>205000</v>
      </c>
      <c r="I48" s="63">
        <v>205000</v>
      </c>
      <c r="J48" s="66">
        <v>198505.77</v>
      </c>
      <c r="K48" s="72">
        <f t="shared" si="18"/>
        <v>103.23270716498931</v>
      </c>
      <c r="L48" s="72">
        <f t="shared" si="14"/>
        <v>96.832082926829273</v>
      </c>
    </row>
    <row r="49" spans="2:15" x14ac:dyDescent="0.25">
      <c r="B49" s="9"/>
      <c r="C49" s="13"/>
      <c r="D49" s="13"/>
      <c r="E49" s="13">
        <v>3213</v>
      </c>
      <c r="F49" s="13" t="s">
        <v>97</v>
      </c>
      <c r="G49" s="63">
        <v>12016.560000000001</v>
      </c>
      <c r="H49" s="63">
        <v>13700</v>
      </c>
      <c r="I49" s="63">
        <v>13700</v>
      </c>
      <c r="J49" s="66">
        <v>5619.5</v>
      </c>
      <c r="K49" s="72">
        <f t="shared" si="18"/>
        <v>46.764631475230843</v>
      </c>
      <c r="L49" s="72">
        <f t="shared" si="14"/>
        <v>41.018248175182478</v>
      </c>
    </row>
    <row r="50" spans="2:15" x14ac:dyDescent="0.25">
      <c r="B50" s="9"/>
      <c r="C50" s="9"/>
      <c r="D50" s="9" t="s">
        <v>99</v>
      </c>
      <c r="E50" s="9"/>
      <c r="F50" s="9" t="s">
        <v>155</v>
      </c>
      <c r="G50" s="64">
        <f>+G51+G52+G53+G55+G56+G54</f>
        <v>1085400.95</v>
      </c>
      <c r="H50" s="64">
        <f t="shared" ref="H50:J50" si="23">+H51+H52+H53+H55+H56+H54</f>
        <v>1234800</v>
      </c>
      <c r="I50" s="64">
        <f t="shared" si="23"/>
        <v>1095800</v>
      </c>
      <c r="J50" s="64">
        <f t="shared" si="23"/>
        <v>1091053.8800000001</v>
      </c>
      <c r="K50" s="62">
        <f t="shared" si="18"/>
        <v>100.52081491176143</v>
      </c>
      <c r="L50" s="62">
        <f t="shared" si="14"/>
        <v>99.566880817667467</v>
      </c>
    </row>
    <row r="51" spans="2:15" x14ac:dyDescent="0.25">
      <c r="B51" s="9"/>
      <c r="C51" s="13"/>
      <c r="D51" s="13"/>
      <c r="E51" s="13">
        <v>3221</v>
      </c>
      <c r="F51" s="13" t="s">
        <v>100</v>
      </c>
      <c r="G51" s="63">
        <v>111563.13999999998</v>
      </c>
      <c r="H51" s="63">
        <v>84000</v>
      </c>
      <c r="I51" s="63">
        <v>93000</v>
      </c>
      <c r="J51" s="66">
        <v>101074</v>
      </c>
      <c r="K51" s="72">
        <f t="shared" si="18"/>
        <v>90.598023684166662</v>
      </c>
      <c r="L51" s="72">
        <f t="shared" si="14"/>
        <v>108.68172043010753</v>
      </c>
    </row>
    <row r="52" spans="2:15" x14ac:dyDescent="0.25">
      <c r="B52" s="9"/>
      <c r="C52" s="13"/>
      <c r="D52" s="13"/>
      <c r="E52" s="13">
        <v>3222</v>
      </c>
      <c r="F52" s="13" t="s">
        <v>102</v>
      </c>
      <c r="G52" s="63">
        <v>681699.1100000001</v>
      </c>
      <c r="H52" s="63">
        <v>695000</v>
      </c>
      <c r="I52" s="63">
        <v>727250</v>
      </c>
      <c r="J52" s="66">
        <v>721317.84</v>
      </c>
      <c r="K52" s="72">
        <f t="shared" si="18"/>
        <v>105.81176202503768</v>
      </c>
      <c r="L52" s="72">
        <f t="shared" si="14"/>
        <v>99.184302509453417</v>
      </c>
    </row>
    <row r="53" spans="2:15" x14ac:dyDescent="0.25">
      <c r="B53" s="9"/>
      <c r="C53" s="13"/>
      <c r="D53" s="13"/>
      <c r="E53" s="13">
        <v>3223</v>
      </c>
      <c r="F53" s="13" t="s">
        <v>104</v>
      </c>
      <c r="G53" s="63">
        <v>204705.77</v>
      </c>
      <c r="H53" s="63">
        <v>413000</v>
      </c>
      <c r="I53" s="63">
        <v>216750</v>
      </c>
      <c r="J53" s="66">
        <v>200455.9</v>
      </c>
      <c r="K53" s="72">
        <f t="shared" si="18"/>
        <v>97.923912940998193</v>
      </c>
      <c r="L53" s="72">
        <f t="shared" si="14"/>
        <v>92.482537485582455</v>
      </c>
    </row>
    <row r="54" spans="2:15" ht="25.5" x14ac:dyDescent="0.25">
      <c r="B54" s="9"/>
      <c r="C54" s="13"/>
      <c r="D54" s="13"/>
      <c r="E54" s="13">
        <v>3224</v>
      </c>
      <c r="F54" s="13" t="s">
        <v>212</v>
      </c>
      <c r="G54" s="63"/>
      <c r="H54" s="63">
        <v>0</v>
      </c>
      <c r="I54" s="63"/>
      <c r="J54" s="66">
        <v>23812.5</v>
      </c>
      <c r="K54" s="72"/>
      <c r="L54" s="72"/>
    </row>
    <row r="55" spans="2:15" x14ac:dyDescent="0.25">
      <c r="B55" s="9"/>
      <c r="C55" s="13"/>
      <c r="D55" s="13"/>
      <c r="E55" s="13">
        <v>3225</v>
      </c>
      <c r="F55" s="13" t="s">
        <v>106</v>
      </c>
      <c r="G55" s="63">
        <v>86816.55</v>
      </c>
      <c r="H55" s="63">
        <v>37800</v>
      </c>
      <c r="I55" s="63">
        <v>57800</v>
      </c>
      <c r="J55" s="66">
        <v>30532.61</v>
      </c>
      <c r="K55" s="72">
        <f t="shared" si="18"/>
        <v>35.169112340907347</v>
      </c>
      <c r="L55" s="72">
        <f t="shared" si="14"/>
        <v>52.8245847750865</v>
      </c>
    </row>
    <row r="56" spans="2:15" x14ac:dyDescent="0.25">
      <c r="B56" s="9"/>
      <c r="C56" s="13"/>
      <c r="D56" s="13"/>
      <c r="E56" s="13">
        <v>3227</v>
      </c>
      <c r="F56" s="13" t="s">
        <v>108</v>
      </c>
      <c r="G56" s="63">
        <v>616.38</v>
      </c>
      <c r="H56" s="63">
        <v>5000</v>
      </c>
      <c r="I56" s="63">
        <v>1000</v>
      </c>
      <c r="J56" s="66">
        <v>13861.03</v>
      </c>
      <c r="K56" s="72">
        <f t="shared" si="18"/>
        <v>2248.7799733930369</v>
      </c>
      <c r="L56" s="72">
        <f t="shared" si="14"/>
        <v>1386.1030000000001</v>
      </c>
    </row>
    <row r="57" spans="2:15" x14ac:dyDescent="0.25">
      <c r="B57" s="9"/>
      <c r="C57" s="9"/>
      <c r="D57" s="9">
        <v>323</v>
      </c>
      <c r="E57" s="9"/>
      <c r="F57" s="9" t="s">
        <v>156</v>
      </c>
      <c r="G57" s="64">
        <f>+G58+G59+G60+G61+G62+G63+G64+G65</f>
        <v>793358.20000000007</v>
      </c>
      <c r="H57" s="64">
        <f t="shared" ref="H57:J57" si="24">+H58+H59+H60+H61+H62+H63+H64+H65</f>
        <v>616500</v>
      </c>
      <c r="I57" s="64">
        <f t="shared" si="24"/>
        <v>741500</v>
      </c>
      <c r="J57" s="64">
        <f t="shared" si="24"/>
        <v>718951.82</v>
      </c>
      <c r="K57" s="62">
        <f t="shared" si="18"/>
        <v>90.621338507624912</v>
      </c>
      <c r="L57" s="62">
        <f t="shared" si="14"/>
        <v>96.959112609575186</v>
      </c>
    </row>
    <row r="58" spans="2:15" x14ac:dyDescent="0.25">
      <c r="B58" s="9"/>
      <c r="C58" s="13"/>
      <c r="D58" s="13"/>
      <c r="E58" s="13">
        <v>3231</v>
      </c>
      <c r="F58" s="13" t="s">
        <v>111</v>
      </c>
      <c r="G58" s="63">
        <v>110732.88</v>
      </c>
      <c r="H58" s="63">
        <v>118000</v>
      </c>
      <c r="I58" s="63">
        <v>98000</v>
      </c>
      <c r="J58" s="66">
        <v>102582.89</v>
      </c>
      <c r="K58" s="72">
        <f t="shared" si="18"/>
        <v>92.639954817394781</v>
      </c>
      <c r="L58" s="72">
        <f t="shared" si="14"/>
        <v>104.67641836734694</v>
      </c>
    </row>
    <row r="59" spans="2:15" x14ac:dyDescent="0.25">
      <c r="B59" s="9"/>
      <c r="C59" s="13"/>
      <c r="D59" s="13"/>
      <c r="E59" s="13">
        <v>3232</v>
      </c>
      <c r="F59" s="13" t="s">
        <v>113</v>
      </c>
      <c r="G59" s="63">
        <v>231985.15000000002</v>
      </c>
      <c r="H59" s="63">
        <v>123000</v>
      </c>
      <c r="I59" s="63">
        <v>198000</v>
      </c>
      <c r="J59" s="66">
        <v>161718.60999999999</v>
      </c>
      <c r="K59" s="72">
        <f t="shared" si="18"/>
        <v>69.71075950335613</v>
      </c>
      <c r="L59" s="72">
        <f t="shared" si="14"/>
        <v>81.67606565656564</v>
      </c>
    </row>
    <row r="60" spans="2:15" x14ac:dyDescent="0.25">
      <c r="B60" s="9"/>
      <c r="C60" s="13"/>
      <c r="D60" s="13"/>
      <c r="E60" s="13">
        <v>3234</v>
      </c>
      <c r="F60" s="13" t="s">
        <v>115</v>
      </c>
      <c r="G60" s="63">
        <v>95188.34</v>
      </c>
      <c r="H60" s="63">
        <v>122000</v>
      </c>
      <c r="I60" s="63">
        <v>86500</v>
      </c>
      <c r="J60" s="66">
        <v>94823.62000000001</v>
      </c>
      <c r="K60" s="72">
        <f t="shared" si="18"/>
        <v>99.616843827720942</v>
      </c>
      <c r="L60" s="72">
        <f t="shared" si="14"/>
        <v>109.62268208092487</v>
      </c>
    </row>
    <row r="61" spans="2:15" x14ac:dyDescent="0.25">
      <c r="B61" s="9"/>
      <c r="C61" s="13"/>
      <c r="D61" s="13"/>
      <c r="E61" s="13">
        <v>3235</v>
      </c>
      <c r="F61" s="13" t="s">
        <v>117</v>
      </c>
      <c r="G61" s="63">
        <v>219207.59</v>
      </c>
      <c r="H61" s="63">
        <v>217000</v>
      </c>
      <c r="I61" s="63">
        <v>297000</v>
      </c>
      <c r="J61" s="66">
        <v>283271.32999999996</v>
      </c>
      <c r="K61" s="72">
        <f t="shared" si="18"/>
        <v>129.22514681175045</v>
      </c>
      <c r="L61" s="72">
        <f t="shared" si="14"/>
        <v>95.377552188552173</v>
      </c>
    </row>
    <row r="62" spans="2:15" x14ac:dyDescent="0.25">
      <c r="B62" s="9"/>
      <c r="C62" s="13"/>
      <c r="D62" s="13"/>
      <c r="E62" s="13">
        <v>3236</v>
      </c>
      <c r="F62" s="13" t="s">
        <v>119</v>
      </c>
      <c r="G62" s="63">
        <v>8692.43</v>
      </c>
      <c r="H62" s="63"/>
      <c r="I62" s="63">
        <v>10000</v>
      </c>
      <c r="J62" s="66">
        <v>10235.26</v>
      </c>
      <c r="K62" s="72">
        <f t="shared" si="18"/>
        <v>117.74912193713381</v>
      </c>
      <c r="L62" s="72">
        <f t="shared" si="14"/>
        <v>102.3526</v>
      </c>
    </row>
    <row r="63" spans="2:15" x14ac:dyDescent="0.25">
      <c r="B63" s="9"/>
      <c r="C63" s="13"/>
      <c r="D63" s="13"/>
      <c r="E63" s="13">
        <v>3237</v>
      </c>
      <c r="F63" s="13" t="s">
        <v>121</v>
      </c>
      <c r="G63" s="63">
        <v>66199.040000000008</v>
      </c>
      <c r="H63" s="63">
        <v>11000</v>
      </c>
      <c r="I63" s="63">
        <v>17000</v>
      </c>
      <c r="J63" s="66">
        <v>22783.27</v>
      </c>
      <c r="K63" s="72">
        <f t="shared" si="18"/>
        <v>34.416314798522755</v>
      </c>
      <c r="L63" s="72">
        <f t="shared" si="14"/>
        <v>134.01923529411766</v>
      </c>
      <c r="O63" s="102"/>
    </row>
    <row r="64" spans="2:15" x14ac:dyDescent="0.25">
      <c r="B64" s="9"/>
      <c r="C64" s="13"/>
      <c r="D64" s="13"/>
      <c r="E64" s="13">
        <v>3238</v>
      </c>
      <c r="F64" s="13" t="s">
        <v>209</v>
      </c>
      <c r="G64" s="63"/>
      <c r="H64" s="63">
        <v>1500</v>
      </c>
      <c r="I64" s="63"/>
      <c r="J64" s="66"/>
      <c r="K64" s="72"/>
      <c r="L64" s="72"/>
      <c r="O64" s="102"/>
    </row>
    <row r="65" spans="2:15" x14ac:dyDescent="0.25">
      <c r="B65" s="9"/>
      <c r="C65" s="13"/>
      <c r="D65" s="13"/>
      <c r="E65" s="13">
        <v>3239</v>
      </c>
      <c r="F65" s="13" t="s">
        <v>123</v>
      </c>
      <c r="G65" s="63">
        <v>61352.77</v>
      </c>
      <c r="H65" s="63">
        <v>24000</v>
      </c>
      <c r="I65" s="63">
        <v>35000</v>
      </c>
      <c r="J65" s="66">
        <v>43536.840000000004</v>
      </c>
      <c r="K65" s="72">
        <f t="shared" si="18"/>
        <v>70.961490410294445</v>
      </c>
      <c r="L65" s="72">
        <f t="shared" si="14"/>
        <v>124.39097142857143</v>
      </c>
      <c r="O65" s="102"/>
    </row>
    <row r="66" spans="2:15" x14ac:dyDescent="0.25">
      <c r="B66" s="9"/>
      <c r="C66" s="9"/>
      <c r="D66" s="9">
        <v>329</v>
      </c>
      <c r="E66" s="9"/>
      <c r="F66" s="9" t="s">
        <v>132</v>
      </c>
      <c r="G66" s="64">
        <f>+G67+G68+G69</f>
        <v>23745.42</v>
      </c>
      <c r="H66" s="64">
        <f t="shared" ref="H66:J66" si="25">+H67+H68+H69</f>
        <v>30500</v>
      </c>
      <c r="I66" s="64">
        <f t="shared" si="25"/>
        <v>30500</v>
      </c>
      <c r="J66" s="64">
        <f t="shared" si="25"/>
        <v>30267.46</v>
      </c>
      <c r="K66" s="62">
        <f t="shared" si="18"/>
        <v>127.46651775373947</v>
      </c>
      <c r="L66" s="62">
        <f t="shared" si="14"/>
        <v>99.237573770491807</v>
      </c>
      <c r="O66" s="102"/>
    </row>
    <row r="67" spans="2:15" ht="25.5" x14ac:dyDescent="0.25">
      <c r="B67" s="9"/>
      <c r="C67" s="13"/>
      <c r="D67" s="13"/>
      <c r="E67" s="13">
        <v>3291</v>
      </c>
      <c r="F67" s="13" t="s">
        <v>126</v>
      </c>
      <c r="G67" s="63">
        <v>2477.6799999999998</v>
      </c>
      <c r="H67" s="63">
        <v>4000</v>
      </c>
      <c r="I67" s="63">
        <v>2500</v>
      </c>
      <c r="J67" s="66">
        <v>2344.75</v>
      </c>
      <c r="K67" s="72">
        <f t="shared" si="18"/>
        <v>94.634900390688074</v>
      </c>
      <c r="L67" s="72">
        <f t="shared" si="14"/>
        <v>93.789999999999992</v>
      </c>
      <c r="O67" s="102"/>
    </row>
    <row r="68" spans="2:15" x14ac:dyDescent="0.25">
      <c r="B68" s="9"/>
      <c r="C68" s="13"/>
      <c r="D68" s="13"/>
      <c r="E68" s="13">
        <v>3292</v>
      </c>
      <c r="F68" s="13" t="s">
        <v>128</v>
      </c>
      <c r="G68" s="63">
        <v>5587.8899999999994</v>
      </c>
      <c r="H68" s="63">
        <v>12500</v>
      </c>
      <c r="I68" s="63">
        <v>8000</v>
      </c>
      <c r="J68" s="66">
        <v>8042.71</v>
      </c>
      <c r="K68" s="72">
        <f t="shared" si="18"/>
        <v>143.93107237257715</v>
      </c>
      <c r="L68" s="72">
        <f t="shared" si="14"/>
        <v>100.53387499999999</v>
      </c>
      <c r="O68" s="102"/>
    </row>
    <row r="69" spans="2:15" x14ac:dyDescent="0.25">
      <c r="B69" s="9"/>
      <c r="C69" s="13"/>
      <c r="D69" s="13"/>
      <c r="E69" s="13">
        <v>3295</v>
      </c>
      <c r="F69" s="13" t="s">
        <v>130</v>
      </c>
      <c r="G69" s="63">
        <v>15679.85</v>
      </c>
      <c r="H69" s="63">
        <v>14000</v>
      </c>
      <c r="I69" s="63">
        <v>20000</v>
      </c>
      <c r="J69" s="66">
        <v>19880</v>
      </c>
      <c r="K69" s="72">
        <f t="shared" si="18"/>
        <v>126.78692717085941</v>
      </c>
      <c r="L69" s="72">
        <f t="shared" si="14"/>
        <v>99.4</v>
      </c>
      <c r="O69" s="102"/>
    </row>
    <row r="70" spans="2:15" x14ac:dyDescent="0.25">
      <c r="B70" s="9"/>
      <c r="C70" s="9">
        <v>34</v>
      </c>
      <c r="D70" s="9"/>
      <c r="E70" s="9"/>
      <c r="F70" s="9" t="s">
        <v>157</v>
      </c>
      <c r="G70" s="64">
        <f>+G71</f>
        <v>7446.57</v>
      </c>
      <c r="H70" s="64">
        <f t="shared" ref="H70:J70" si="26">+H71</f>
        <v>8500</v>
      </c>
      <c r="I70" s="64">
        <f t="shared" si="26"/>
        <v>8500</v>
      </c>
      <c r="J70" s="64">
        <f t="shared" si="26"/>
        <v>7310.14</v>
      </c>
      <c r="K70" s="62">
        <f t="shared" si="18"/>
        <v>98.167881319855994</v>
      </c>
      <c r="L70" s="62">
        <f t="shared" si="14"/>
        <v>86.001647058823536</v>
      </c>
      <c r="O70" s="102"/>
    </row>
    <row r="71" spans="2:15" x14ac:dyDescent="0.25">
      <c r="B71" s="9"/>
      <c r="C71" s="9"/>
      <c r="D71" s="9">
        <v>343</v>
      </c>
      <c r="E71" s="9"/>
      <c r="F71" s="9" t="s">
        <v>158</v>
      </c>
      <c r="G71" s="64">
        <f>+G72+G73</f>
        <v>7446.57</v>
      </c>
      <c r="H71" s="64">
        <f t="shared" ref="H71:J71" si="27">+H72+H73</f>
        <v>8500</v>
      </c>
      <c r="I71" s="64">
        <f t="shared" si="27"/>
        <v>8500</v>
      </c>
      <c r="J71" s="64">
        <f t="shared" si="27"/>
        <v>7310.14</v>
      </c>
      <c r="K71" s="62">
        <f t="shared" si="18"/>
        <v>98.167881319855994</v>
      </c>
      <c r="L71" s="62">
        <f t="shared" si="14"/>
        <v>86.001647058823536</v>
      </c>
      <c r="O71" s="102"/>
    </row>
    <row r="72" spans="2:15" x14ac:dyDescent="0.25">
      <c r="B72" s="9"/>
      <c r="C72" s="13"/>
      <c r="D72" s="13"/>
      <c r="E72" s="13">
        <v>3431</v>
      </c>
      <c r="F72" s="13" t="s">
        <v>134</v>
      </c>
      <c r="G72" s="63">
        <v>3862.21</v>
      </c>
      <c r="H72" s="63">
        <v>5000</v>
      </c>
      <c r="I72" s="63">
        <v>5000</v>
      </c>
      <c r="J72" s="66">
        <v>4722.21</v>
      </c>
      <c r="K72" s="72">
        <f t="shared" si="18"/>
        <v>122.26704399812543</v>
      </c>
      <c r="L72" s="72">
        <f t="shared" si="14"/>
        <v>94.444199999999995</v>
      </c>
      <c r="O72" s="102"/>
    </row>
    <row r="73" spans="2:15" x14ac:dyDescent="0.25">
      <c r="B73" s="9"/>
      <c r="C73" s="13"/>
      <c r="D73" s="13"/>
      <c r="E73" s="13">
        <v>3434</v>
      </c>
      <c r="F73" s="13" t="s">
        <v>136</v>
      </c>
      <c r="G73" s="63">
        <v>3584.36</v>
      </c>
      <c r="H73" s="63">
        <v>3500</v>
      </c>
      <c r="I73" s="63">
        <v>3500</v>
      </c>
      <c r="J73" s="66">
        <v>2587.9300000000003</v>
      </c>
      <c r="K73" s="72">
        <f t="shared" si="18"/>
        <v>72.200616009552618</v>
      </c>
      <c r="L73" s="72">
        <f t="shared" si="14"/>
        <v>73.940857142857155</v>
      </c>
      <c r="O73" s="102"/>
    </row>
    <row r="74" spans="2:15" x14ac:dyDescent="0.25">
      <c r="B74" s="9"/>
      <c r="C74" s="9">
        <v>36</v>
      </c>
      <c r="D74" s="9"/>
      <c r="E74" s="9"/>
      <c r="F74" s="9" t="s">
        <v>216</v>
      </c>
      <c r="G74" s="64">
        <f>+G75</f>
        <v>752.61</v>
      </c>
      <c r="H74" s="64">
        <f t="shared" ref="H74:J75" si="28">+H75</f>
        <v>0</v>
      </c>
      <c r="I74" s="64">
        <f t="shared" si="28"/>
        <v>0</v>
      </c>
      <c r="J74" s="64">
        <f t="shared" si="28"/>
        <v>53433.39</v>
      </c>
      <c r="K74" s="62">
        <f>+J74/G74*100</f>
        <v>7099.744887790489</v>
      </c>
      <c r="L74" s="62"/>
      <c r="O74" s="102"/>
    </row>
    <row r="75" spans="2:15" x14ac:dyDescent="0.25">
      <c r="B75" s="9"/>
      <c r="C75" s="9"/>
      <c r="D75" s="9">
        <v>363</v>
      </c>
      <c r="E75" s="9"/>
      <c r="F75" s="9" t="s">
        <v>210</v>
      </c>
      <c r="G75" s="64">
        <f>+G76</f>
        <v>752.61</v>
      </c>
      <c r="H75" s="64">
        <f t="shared" si="28"/>
        <v>0</v>
      </c>
      <c r="I75" s="64">
        <f t="shared" si="28"/>
        <v>0</v>
      </c>
      <c r="J75" s="64">
        <f t="shared" si="28"/>
        <v>53433.39</v>
      </c>
      <c r="K75" s="62">
        <f t="shared" ref="K75:K76" si="29">+J75/G75*100</f>
        <v>7099.744887790489</v>
      </c>
      <c r="L75" s="62"/>
      <c r="O75" s="102"/>
    </row>
    <row r="76" spans="2:15" x14ac:dyDescent="0.25">
      <c r="B76" s="9"/>
      <c r="C76" s="13"/>
      <c r="D76" s="13"/>
      <c r="E76" s="13">
        <v>3631</v>
      </c>
      <c r="F76" s="13" t="s">
        <v>211</v>
      </c>
      <c r="G76" s="63">
        <v>752.61</v>
      </c>
      <c r="H76" s="63"/>
      <c r="I76" s="63"/>
      <c r="J76" s="66">
        <v>53433.39</v>
      </c>
      <c r="K76" s="72">
        <f t="shared" si="29"/>
        <v>7099.744887790489</v>
      </c>
      <c r="L76" s="72"/>
    </row>
    <row r="77" spans="2:15" ht="25.5" x14ac:dyDescent="0.25">
      <c r="B77" s="9"/>
      <c r="C77" s="9">
        <v>37</v>
      </c>
      <c r="D77" s="9"/>
      <c r="E77" s="9"/>
      <c r="F77" s="9" t="s">
        <v>159</v>
      </c>
      <c r="G77" s="64">
        <f>+G78</f>
        <v>154025.44</v>
      </c>
      <c r="H77" s="64">
        <f t="shared" ref="H77:J77" si="30">+H78</f>
        <v>60000</v>
      </c>
      <c r="I77" s="64">
        <f t="shared" si="30"/>
        <v>74000</v>
      </c>
      <c r="J77" s="64">
        <f t="shared" si="30"/>
        <v>163798.91999999998</v>
      </c>
      <c r="K77" s="62">
        <f t="shared" si="18"/>
        <v>106.3453673626902</v>
      </c>
      <c r="L77" s="62">
        <f t="shared" si="14"/>
        <v>221.34989189189187</v>
      </c>
      <c r="O77" s="102"/>
    </row>
    <row r="78" spans="2:15" ht="25.5" x14ac:dyDescent="0.25">
      <c r="B78" s="9"/>
      <c r="C78" s="9"/>
      <c r="D78" s="9">
        <v>372</v>
      </c>
      <c r="E78" s="9"/>
      <c r="F78" s="9" t="s">
        <v>160</v>
      </c>
      <c r="G78" s="64">
        <f>+G79+G80</f>
        <v>154025.44</v>
      </c>
      <c r="H78" s="64">
        <f t="shared" ref="H78:J78" si="31">+H79+H80</f>
        <v>60000</v>
      </c>
      <c r="I78" s="64">
        <f t="shared" si="31"/>
        <v>74000</v>
      </c>
      <c r="J78" s="64">
        <f t="shared" si="31"/>
        <v>163798.91999999998</v>
      </c>
      <c r="K78" s="62">
        <f t="shared" si="18"/>
        <v>106.3453673626902</v>
      </c>
      <c r="L78" s="62">
        <f t="shared" si="14"/>
        <v>221.34989189189187</v>
      </c>
      <c r="O78" s="102"/>
    </row>
    <row r="79" spans="2:15" x14ac:dyDescent="0.25">
      <c r="B79" s="9"/>
      <c r="C79" s="13"/>
      <c r="D79" s="13"/>
      <c r="E79" s="13">
        <v>3721</v>
      </c>
      <c r="F79" s="13" t="s">
        <v>139</v>
      </c>
      <c r="G79" s="63">
        <v>116253.35</v>
      </c>
      <c r="H79" s="63">
        <v>45000</v>
      </c>
      <c r="I79" s="63">
        <v>60000</v>
      </c>
      <c r="J79" s="66">
        <v>128753.45999999999</v>
      </c>
      <c r="K79" s="72">
        <f t="shared" si="18"/>
        <v>110.75247293948946</v>
      </c>
      <c r="L79" s="72">
        <f t="shared" si="14"/>
        <v>214.58909999999997</v>
      </c>
    </row>
    <row r="80" spans="2:15" x14ac:dyDescent="0.25">
      <c r="B80" s="9"/>
      <c r="C80" s="13"/>
      <c r="D80" s="13"/>
      <c r="E80" s="13">
        <v>3722</v>
      </c>
      <c r="F80" s="13" t="s">
        <v>141</v>
      </c>
      <c r="G80" s="63">
        <v>37772.090000000004</v>
      </c>
      <c r="H80" s="63">
        <v>15000</v>
      </c>
      <c r="I80" s="63">
        <v>14000</v>
      </c>
      <c r="J80" s="66">
        <v>35045.46</v>
      </c>
      <c r="K80" s="72">
        <f t="shared" si="18"/>
        <v>92.781363170531463</v>
      </c>
      <c r="L80" s="72">
        <f t="shared" si="14"/>
        <v>250.32471428571429</v>
      </c>
    </row>
    <row r="81" spans="2:12" x14ac:dyDescent="0.25">
      <c r="B81" s="9">
        <v>4</v>
      </c>
      <c r="C81" s="9"/>
      <c r="D81" s="9"/>
      <c r="E81" s="9"/>
      <c r="F81" s="9" t="s">
        <v>161</v>
      </c>
      <c r="G81" s="64">
        <f>+G82+G86</f>
        <v>687008.76</v>
      </c>
      <c r="H81" s="64">
        <f t="shared" ref="H81:J82" si="32">+H82</f>
        <v>0</v>
      </c>
      <c r="I81" s="64">
        <f t="shared" si="32"/>
        <v>0</v>
      </c>
      <c r="J81" s="64">
        <f t="shared" si="32"/>
        <v>7233.11</v>
      </c>
      <c r="K81" s="62">
        <f t="shared" si="18"/>
        <v>1.0528410147201033</v>
      </c>
      <c r="L81" s="62"/>
    </row>
    <row r="82" spans="2:12" ht="25.5" x14ac:dyDescent="0.25">
      <c r="B82" s="9"/>
      <c r="C82" s="9">
        <v>42</v>
      </c>
      <c r="D82" s="9"/>
      <c r="E82" s="9"/>
      <c r="F82" s="9" t="s">
        <v>162</v>
      </c>
      <c r="G82" s="64">
        <f>+G83</f>
        <v>138931.57999999999</v>
      </c>
      <c r="H82" s="64">
        <f t="shared" si="32"/>
        <v>0</v>
      </c>
      <c r="I82" s="64">
        <f t="shared" si="32"/>
        <v>0</v>
      </c>
      <c r="J82" s="64">
        <f t="shared" si="32"/>
        <v>7233.11</v>
      </c>
      <c r="K82" s="62">
        <f t="shared" si="18"/>
        <v>5.2062389271035432</v>
      </c>
      <c r="L82" s="62"/>
    </row>
    <row r="83" spans="2:12" x14ac:dyDescent="0.25">
      <c r="B83" s="9"/>
      <c r="C83" s="9"/>
      <c r="D83" s="9">
        <v>422</v>
      </c>
      <c r="E83" s="9"/>
      <c r="F83" s="9" t="s">
        <v>163</v>
      </c>
      <c r="G83" s="64">
        <f>+G84+G85</f>
        <v>138931.57999999999</v>
      </c>
      <c r="H83" s="64">
        <f t="shared" ref="H83:J83" si="33">+H84+H85</f>
        <v>0</v>
      </c>
      <c r="I83" s="64">
        <f t="shared" si="33"/>
        <v>0</v>
      </c>
      <c r="J83" s="64">
        <f t="shared" si="33"/>
        <v>7233.11</v>
      </c>
      <c r="K83" s="62">
        <f t="shared" si="18"/>
        <v>5.2062389271035432</v>
      </c>
      <c r="L83" s="62"/>
    </row>
    <row r="84" spans="2:12" x14ac:dyDescent="0.25">
      <c r="B84" s="9"/>
      <c r="C84" s="13"/>
      <c r="D84" s="13"/>
      <c r="E84" s="13">
        <v>4221</v>
      </c>
      <c r="F84" s="13" t="s">
        <v>217</v>
      </c>
      <c r="G84" s="63">
        <v>16267.82</v>
      </c>
      <c r="H84" s="63"/>
      <c r="I84" s="63"/>
      <c r="J84" s="66"/>
      <c r="K84" s="72"/>
      <c r="L84" s="72"/>
    </row>
    <row r="85" spans="2:12" x14ac:dyDescent="0.25">
      <c r="B85" s="9"/>
      <c r="C85" s="13"/>
      <c r="D85" s="13"/>
      <c r="E85" s="13">
        <v>4227</v>
      </c>
      <c r="F85" s="13" t="s">
        <v>143</v>
      </c>
      <c r="G85" s="63">
        <v>122663.76</v>
      </c>
      <c r="H85" s="63"/>
      <c r="I85" s="63"/>
      <c r="J85" s="66">
        <v>7233.11</v>
      </c>
      <c r="K85" s="72">
        <f t="shared" si="18"/>
        <v>5.8966967912935324</v>
      </c>
      <c r="L85" s="72"/>
    </row>
    <row r="86" spans="2:12" ht="25.5" x14ac:dyDescent="0.25">
      <c r="B86" s="9"/>
      <c r="C86" s="9">
        <v>45</v>
      </c>
      <c r="D86" s="9"/>
      <c r="E86" s="9"/>
      <c r="F86" s="9" t="s">
        <v>164</v>
      </c>
      <c r="G86" s="64">
        <f>+G87</f>
        <v>548077.18000000005</v>
      </c>
      <c r="H86" s="64">
        <f t="shared" ref="H86:J86" si="34">+H87</f>
        <v>0</v>
      </c>
      <c r="I86" s="64">
        <f t="shared" si="34"/>
        <v>0</v>
      </c>
      <c r="J86" s="64">
        <f t="shared" si="34"/>
        <v>0</v>
      </c>
      <c r="K86" s="62">
        <f t="shared" si="18"/>
        <v>0</v>
      </c>
      <c r="L86" s="62"/>
    </row>
    <row r="87" spans="2:12" x14ac:dyDescent="0.25">
      <c r="B87" s="9"/>
      <c r="C87" s="9"/>
      <c r="D87" s="9">
        <v>451</v>
      </c>
      <c r="E87" s="9"/>
      <c r="F87" s="9" t="s">
        <v>144</v>
      </c>
      <c r="G87" s="64">
        <f>+G88+G89</f>
        <v>548077.18000000005</v>
      </c>
      <c r="H87" s="64">
        <f t="shared" ref="H87:J87" si="35">+H88+H89</f>
        <v>0</v>
      </c>
      <c r="I87" s="64">
        <f t="shared" si="35"/>
        <v>0</v>
      </c>
      <c r="J87" s="64">
        <f t="shared" si="35"/>
        <v>0</v>
      </c>
      <c r="K87" s="62">
        <f t="shared" si="18"/>
        <v>0</v>
      </c>
      <c r="L87" s="62"/>
    </row>
    <row r="88" spans="2:12" x14ac:dyDescent="0.25">
      <c r="B88" s="9"/>
      <c r="C88" s="13"/>
      <c r="D88" s="13"/>
      <c r="E88" s="13">
        <v>4511</v>
      </c>
      <c r="F88" s="13" t="s">
        <v>144</v>
      </c>
      <c r="G88" s="63">
        <v>534727.18000000005</v>
      </c>
      <c r="H88" s="63"/>
      <c r="I88" s="63"/>
      <c r="J88" s="66"/>
      <c r="K88" s="72">
        <f t="shared" si="18"/>
        <v>0</v>
      </c>
      <c r="L88" s="72"/>
    </row>
    <row r="89" spans="2:12" x14ac:dyDescent="0.25">
      <c r="B89" s="9"/>
      <c r="C89" s="13"/>
      <c r="D89" s="13"/>
      <c r="E89" s="13">
        <v>4521</v>
      </c>
      <c r="F89" s="13" t="s">
        <v>218</v>
      </c>
      <c r="G89" s="63">
        <v>13350</v>
      </c>
      <c r="H89" s="63"/>
      <c r="I89" s="63"/>
      <c r="J89" s="66"/>
      <c r="K89" s="62"/>
      <c r="L89" s="72"/>
    </row>
  </sheetData>
  <mergeCells count="7">
    <mergeCell ref="B2:L2"/>
    <mergeCell ref="B4:L4"/>
    <mergeCell ref="B6:L6"/>
    <mergeCell ref="B33:F33"/>
    <mergeCell ref="B9:F9"/>
    <mergeCell ref="B32:F32"/>
    <mergeCell ref="B8:F8"/>
  </mergeCells>
  <pageMargins left="0.25" right="0.25" top="0.75" bottom="0.75" header="0.3" footer="0.3"/>
  <pageSetup paperSize="9" scale="62" fitToHeight="0" orientation="portrait" r:id="rId1"/>
  <rowBreaks count="1" manualBreakCount="1">
    <brk id="31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59"/>
  <sheetViews>
    <sheetView topLeftCell="B22" zoomScaleNormal="100" workbookViewId="0">
      <selection activeCell="H30" sqref="H30:H34"/>
    </sheetView>
  </sheetViews>
  <sheetFormatPr defaultRowHeight="15" x14ac:dyDescent="0.25"/>
  <cols>
    <col min="2" max="2" width="37.7109375" customWidth="1"/>
    <col min="3" max="3" width="14" customWidth="1"/>
    <col min="4" max="4" width="17.28515625" customWidth="1"/>
    <col min="5" max="5" width="18.7109375" customWidth="1"/>
    <col min="6" max="6" width="13.85546875" customWidth="1"/>
    <col min="7" max="8" width="9.2851562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7" t="s">
        <v>37</v>
      </c>
      <c r="C2" s="117"/>
      <c r="D2" s="117"/>
      <c r="E2" s="117"/>
      <c r="F2" s="117"/>
      <c r="G2" s="117"/>
      <c r="H2" s="117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38.25" x14ac:dyDescent="0.25">
      <c r="B4" s="35" t="s">
        <v>3</v>
      </c>
      <c r="C4" s="35" t="s">
        <v>220</v>
      </c>
      <c r="D4" s="35" t="s">
        <v>207</v>
      </c>
      <c r="E4" s="35" t="s">
        <v>208</v>
      </c>
      <c r="F4" s="35" t="s">
        <v>221</v>
      </c>
      <c r="G4" s="35" t="s">
        <v>22</v>
      </c>
      <c r="H4" s="35" t="s">
        <v>51</v>
      </c>
    </row>
    <row r="5" spans="2:8" x14ac:dyDescent="0.25">
      <c r="B5" s="35">
        <v>1</v>
      </c>
      <c r="C5" s="38">
        <v>2</v>
      </c>
      <c r="D5" s="38">
        <v>3</v>
      </c>
      <c r="E5" s="38">
        <v>4</v>
      </c>
      <c r="F5" s="38">
        <v>5</v>
      </c>
      <c r="G5" s="38" t="s">
        <v>34</v>
      </c>
      <c r="H5" s="38" t="s">
        <v>35</v>
      </c>
    </row>
    <row r="6" spans="2:8" s="68" customFormat="1" x14ac:dyDescent="0.25">
      <c r="B6" s="9" t="s">
        <v>47</v>
      </c>
      <c r="C6" s="65">
        <f>+C7+C10+C12+C14+C19</f>
        <v>9709150.9899999984</v>
      </c>
      <c r="D6" s="65">
        <f t="shared" ref="D6:F6" si="0">+D7+D10+D12+D14+D19</f>
        <v>9353077</v>
      </c>
      <c r="E6" s="65">
        <f t="shared" si="0"/>
        <v>9353077</v>
      </c>
      <c r="F6" s="65">
        <f t="shared" si="0"/>
        <v>10716396.549999999</v>
      </c>
      <c r="G6" s="85">
        <f>+F6/C6*100</f>
        <v>110.37418782587088</v>
      </c>
      <c r="H6" s="85">
        <f>+F6/E6*100</f>
        <v>114.57616087197826</v>
      </c>
    </row>
    <row r="7" spans="2:8" s="68" customFormat="1" x14ac:dyDescent="0.25">
      <c r="B7" s="9" t="s">
        <v>12</v>
      </c>
      <c r="C7" s="64">
        <f>+C8+C9</f>
        <v>7778911.3599999975</v>
      </c>
      <c r="D7" s="64">
        <f t="shared" ref="D7:F7" si="1">+D8+D9</f>
        <v>8806077</v>
      </c>
      <c r="E7" s="64">
        <f t="shared" si="1"/>
        <v>8806077</v>
      </c>
      <c r="F7" s="64">
        <f t="shared" si="1"/>
        <v>9988937.5199999996</v>
      </c>
      <c r="G7" s="85">
        <f t="shared" ref="G7:G22" si="2">+F7/C7*100</f>
        <v>128.41048133501295</v>
      </c>
      <c r="H7" s="85">
        <f t="shared" ref="H7:H36" si="3">+F7/E7*100</f>
        <v>113.43232088477082</v>
      </c>
    </row>
    <row r="8" spans="2:8" x14ac:dyDescent="0.25">
      <c r="B8" s="20" t="s">
        <v>13</v>
      </c>
      <c r="C8" s="66">
        <v>7730283.839999998</v>
      </c>
      <c r="D8" s="66">
        <v>8806077</v>
      </c>
      <c r="E8" s="66">
        <v>8806077</v>
      </c>
      <c r="F8" s="66">
        <v>9988937.5199999996</v>
      </c>
      <c r="G8" s="86">
        <f t="shared" si="2"/>
        <v>129.21825028354976</v>
      </c>
      <c r="H8" s="86">
        <f t="shared" si="3"/>
        <v>113.43232088477082</v>
      </c>
    </row>
    <row r="9" spans="2:8" x14ac:dyDescent="0.25">
      <c r="B9" s="21" t="s">
        <v>14</v>
      </c>
      <c r="C9" s="66">
        <v>48627.519999999997</v>
      </c>
      <c r="D9" s="66"/>
      <c r="E9" s="66"/>
      <c r="F9" s="66"/>
      <c r="G9" s="86">
        <f t="shared" ref="G9:G20" si="4">+F9/C9*100</f>
        <v>0</v>
      </c>
      <c r="H9" s="86"/>
    </row>
    <row r="10" spans="2:8" s="68" customFormat="1" x14ac:dyDescent="0.25">
      <c r="B10" s="9" t="s">
        <v>18</v>
      </c>
      <c r="C10" s="67">
        <f>+C11</f>
        <v>2111.17</v>
      </c>
      <c r="D10" s="67">
        <f t="shared" ref="D10:F10" si="5">+D11</f>
        <v>0</v>
      </c>
      <c r="E10" s="67">
        <f t="shared" si="5"/>
        <v>0</v>
      </c>
      <c r="F10" s="67">
        <f t="shared" si="5"/>
        <v>10623.32</v>
      </c>
      <c r="G10" s="85">
        <f t="shared" si="4"/>
        <v>503.19585822079694</v>
      </c>
      <c r="H10" s="85"/>
    </row>
    <row r="11" spans="2:8" x14ac:dyDescent="0.25">
      <c r="B11" s="22" t="s">
        <v>19</v>
      </c>
      <c r="C11" s="66">
        <v>2111.17</v>
      </c>
      <c r="D11" s="66">
        <v>0</v>
      </c>
      <c r="E11" s="66"/>
      <c r="F11" s="66">
        <v>10623.32</v>
      </c>
      <c r="G11" s="86">
        <f t="shared" si="4"/>
        <v>503.19585822079694</v>
      </c>
      <c r="H11" s="85"/>
    </row>
    <row r="12" spans="2:8" s="68" customFormat="1" x14ac:dyDescent="0.25">
      <c r="B12" s="9" t="s">
        <v>166</v>
      </c>
      <c r="C12" s="67">
        <f>+C13</f>
        <v>580375.96</v>
      </c>
      <c r="D12" s="67">
        <f t="shared" ref="D12:F12" si="6">+D13</f>
        <v>520000</v>
      </c>
      <c r="E12" s="67">
        <f t="shared" si="6"/>
        <v>520000</v>
      </c>
      <c r="F12" s="67">
        <f t="shared" si="6"/>
        <v>598673.99</v>
      </c>
      <c r="G12" s="85">
        <f t="shared" si="4"/>
        <v>103.15278909898336</v>
      </c>
      <c r="H12" s="85">
        <f t="shared" si="3"/>
        <v>115.12961346153845</v>
      </c>
    </row>
    <row r="13" spans="2:8" x14ac:dyDescent="0.25">
      <c r="B13" s="22" t="s">
        <v>167</v>
      </c>
      <c r="C13" s="66">
        <v>580375.96</v>
      </c>
      <c r="D13" s="66">
        <v>520000</v>
      </c>
      <c r="E13" s="66">
        <v>520000</v>
      </c>
      <c r="F13" s="66">
        <v>598673.99</v>
      </c>
      <c r="G13" s="86">
        <f t="shared" si="4"/>
        <v>103.15278909898336</v>
      </c>
      <c r="H13" s="86">
        <f t="shared" si="3"/>
        <v>115.12961346153845</v>
      </c>
    </row>
    <row r="14" spans="2:8" s="68" customFormat="1" x14ac:dyDescent="0.25">
      <c r="B14" s="9" t="s">
        <v>168</v>
      </c>
      <c r="C14" s="67">
        <f>+C15+C16+C17+C18</f>
        <v>1221783.3600000001</v>
      </c>
      <c r="D14" s="67">
        <f t="shared" ref="D14:F14" si="7">+D15+D16+D17+D18</f>
        <v>0</v>
      </c>
      <c r="E14" s="67">
        <f t="shared" si="7"/>
        <v>0</v>
      </c>
      <c r="F14" s="67">
        <f t="shared" si="7"/>
        <v>39607.269999999997</v>
      </c>
      <c r="G14" s="85">
        <f t="shared" si="4"/>
        <v>3.2417588335791372</v>
      </c>
      <c r="H14" s="85"/>
    </row>
    <row r="15" spans="2:8" x14ac:dyDescent="0.25">
      <c r="B15" s="22" t="s">
        <v>171</v>
      </c>
      <c r="C15" s="66">
        <v>55097.31</v>
      </c>
      <c r="D15" s="66"/>
      <c r="E15" s="66"/>
      <c r="F15" s="66">
        <v>31422.19</v>
      </c>
      <c r="G15" s="86">
        <f t="shared" si="4"/>
        <v>57.030352298506045</v>
      </c>
      <c r="H15" s="85"/>
    </row>
    <row r="16" spans="2:8" ht="25.5" x14ac:dyDescent="0.25">
      <c r="B16" s="22" t="s">
        <v>172</v>
      </c>
      <c r="C16" s="66"/>
      <c r="D16" s="66"/>
      <c r="E16" s="66"/>
      <c r="F16" s="66"/>
      <c r="G16" s="85"/>
      <c r="H16" s="85"/>
    </row>
    <row r="17" spans="2:11" x14ac:dyDescent="0.25">
      <c r="B17" s="22" t="s">
        <v>173</v>
      </c>
      <c r="C17" s="66">
        <v>961570.46</v>
      </c>
      <c r="D17" s="66"/>
      <c r="E17" s="66"/>
      <c r="F17" s="66"/>
      <c r="G17" s="86">
        <f t="shared" si="4"/>
        <v>0</v>
      </c>
      <c r="H17" s="85"/>
    </row>
    <row r="18" spans="2:11" x14ac:dyDescent="0.25">
      <c r="B18" s="22" t="s">
        <v>174</v>
      </c>
      <c r="C18" s="66">
        <v>205115.59</v>
      </c>
      <c r="D18" s="66"/>
      <c r="E18" s="66"/>
      <c r="F18" s="66">
        <v>8185.08</v>
      </c>
      <c r="G18" s="85">
        <f t="shared" si="4"/>
        <v>3.9904719090343157</v>
      </c>
      <c r="H18" s="85"/>
    </row>
    <row r="19" spans="2:11" s="68" customFormat="1" x14ac:dyDescent="0.25">
      <c r="B19" s="9" t="s">
        <v>169</v>
      </c>
      <c r="C19" s="67">
        <f>+C20</f>
        <v>125969.14000000001</v>
      </c>
      <c r="D19" s="67">
        <f t="shared" ref="D19:F19" si="8">+D20</f>
        <v>27000</v>
      </c>
      <c r="E19" s="67">
        <f t="shared" si="8"/>
        <v>27000</v>
      </c>
      <c r="F19" s="67">
        <f t="shared" si="8"/>
        <v>78554.45</v>
      </c>
      <c r="G19" s="85">
        <f t="shared" si="4"/>
        <v>62.360074856429115</v>
      </c>
      <c r="H19" s="85">
        <f t="shared" si="3"/>
        <v>290.94240740740742</v>
      </c>
    </row>
    <row r="20" spans="2:11" x14ac:dyDescent="0.25">
      <c r="B20" s="22" t="s">
        <v>170</v>
      </c>
      <c r="C20" s="66">
        <v>125969.14000000001</v>
      </c>
      <c r="D20" s="66">
        <v>27000</v>
      </c>
      <c r="E20" s="66">
        <v>27000</v>
      </c>
      <c r="F20" s="66">
        <v>78554.45</v>
      </c>
      <c r="G20" s="86">
        <f t="shared" si="4"/>
        <v>62.360074856429115</v>
      </c>
      <c r="H20" s="86">
        <f t="shared" si="3"/>
        <v>290.94240740740742</v>
      </c>
    </row>
    <row r="21" spans="2:11" x14ac:dyDescent="0.25">
      <c r="B21" s="22"/>
      <c r="C21" s="66"/>
      <c r="D21" s="63"/>
      <c r="E21" s="66"/>
      <c r="F21" s="66"/>
      <c r="G21" s="85"/>
      <c r="H21" s="85"/>
    </row>
    <row r="22" spans="2:11" ht="15.75" customHeight="1" x14ac:dyDescent="0.25">
      <c r="B22" s="9" t="s">
        <v>48</v>
      </c>
      <c r="C22" s="77">
        <f>+C23+C26+C28+C30+C35</f>
        <v>9598305.4900000039</v>
      </c>
      <c r="D22" s="77">
        <f t="shared" ref="D22:F22" si="9">+D23+D26+D28+D30+D35</f>
        <v>9353077</v>
      </c>
      <c r="E22" s="77">
        <f t="shared" si="9"/>
        <v>9353077</v>
      </c>
      <c r="F22" s="77">
        <f t="shared" si="9"/>
        <v>10667691.310000002</v>
      </c>
      <c r="G22" s="85">
        <f t="shared" si="2"/>
        <v>111.14140221015197</v>
      </c>
      <c r="H22" s="85">
        <f t="shared" si="3"/>
        <v>114.05542058511871</v>
      </c>
      <c r="J22" s="46"/>
    </row>
    <row r="23" spans="2:11" s="68" customFormat="1" x14ac:dyDescent="0.25">
      <c r="B23" s="9" t="s">
        <v>12</v>
      </c>
      <c r="C23" s="52">
        <f>+C24+C25</f>
        <v>7776227.7700000042</v>
      </c>
      <c r="D23" s="52">
        <f t="shared" ref="D23:F23" si="10">+D24+D25</f>
        <v>8806077</v>
      </c>
      <c r="E23" s="52">
        <f t="shared" si="10"/>
        <v>8806077</v>
      </c>
      <c r="F23" s="52">
        <f t="shared" si="10"/>
        <v>9957849.5600000024</v>
      </c>
      <c r="G23" s="85">
        <f t="shared" ref="G23:G36" si="11">+F23/C23*100</f>
        <v>128.05501400584615</v>
      </c>
      <c r="H23" s="85">
        <f t="shared" si="3"/>
        <v>113.07929240228086</v>
      </c>
      <c r="J23" s="46"/>
      <c r="K23"/>
    </row>
    <row r="24" spans="2:11" x14ac:dyDescent="0.25">
      <c r="B24" s="20" t="s">
        <v>13</v>
      </c>
      <c r="C24" s="66">
        <v>7727600.2500000047</v>
      </c>
      <c r="D24" s="66">
        <v>8806077</v>
      </c>
      <c r="E24" s="66">
        <v>8806077</v>
      </c>
      <c r="F24" s="66">
        <v>9957849.5600000024</v>
      </c>
      <c r="G24" s="86">
        <f t="shared" si="11"/>
        <v>128.86082661949285</v>
      </c>
      <c r="H24" s="86">
        <f t="shared" si="3"/>
        <v>113.07929240228086</v>
      </c>
      <c r="J24" s="46"/>
    </row>
    <row r="25" spans="2:11" x14ac:dyDescent="0.25">
      <c r="B25" s="21" t="s">
        <v>14</v>
      </c>
      <c r="C25" s="66">
        <v>48627.520000000004</v>
      </c>
      <c r="D25" s="66"/>
      <c r="E25" s="66"/>
      <c r="F25" s="66"/>
      <c r="G25" s="86">
        <f t="shared" si="11"/>
        <v>0</v>
      </c>
      <c r="H25" s="86"/>
      <c r="J25" s="46"/>
    </row>
    <row r="26" spans="2:11" s="68" customFormat="1" x14ac:dyDescent="0.25">
      <c r="B26" s="9" t="s">
        <v>18</v>
      </c>
      <c r="C26" s="67">
        <f>+C27</f>
        <v>3718.54</v>
      </c>
      <c r="D26" s="67">
        <f t="shared" ref="D26:F26" si="12">+D27</f>
        <v>0</v>
      </c>
      <c r="E26" s="67">
        <f t="shared" si="12"/>
        <v>0</v>
      </c>
      <c r="F26" s="67">
        <f t="shared" si="12"/>
        <v>0</v>
      </c>
      <c r="G26" s="85">
        <f t="shared" si="11"/>
        <v>0</v>
      </c>
      <c r="H26" s="85"/>
      <c r="J26" s="46"/>
      <c r="K26"/>
    </row>
    <row r="27" spans="2:11" x14ac:dyDescent="0.25">
      <c r="B27" s="22" t="s">
        <v>19</v>
      </c>
      <c r="C27" s="66">
        <v>3718.54</v>
      </c>
      <c r="D27" s="66">
        <v>0</v>
      </c>
      <c r="E27" s="66"/>
      <c r="F27" s="66"/>
      <c r="G27" s="86">
        <f t="shared" si="11"/>
        <v>0</v>
      </c>
      <c r="H27" s="85"/>
      <c r="J27" s="46"/>
    </row>
    <row r="28" spans="2:11" s="68" customFormat="1" x14ac:dyDescent="0.25">
      <c r="B28" s="9" t="s">
        <v>166</v>
      </c>
      <c r="C28" s="67">
        <f>+C29</f>
        <v>520009.61</v>
      </c>
      <c r="D28" s="67">
        <f t="shared" ref="D28:F28" si="13">+D29</f>
        <v>520000</v>
      </c>
      <c r="E28" s="67">
        <f t="shared" si="13"/>
        <v>520000</v>
      </c>
      <c r="F28" s="67">
        <f t="shared" si="13"/>
        <v>572679.7699999999</v>
      </c>
      <c r="G28" s="85">
        <f t="shared" si="11"/>
        <v>110.12868973709926</v>
      </c>
      <c r="H28" s="85">
        <f t="shared" si="3"/>
        <v>110.13072499999998</v>
      </c>
      <c r="J28" s="46"/>
      <c r="K28"/>
    </row>
    <row r="29" spans="2:11" x14ac:dyDescent="0.25">
      <c r="B29" s="22" t="s">
        <v>167</v>
      </c>
      <c r="C29" s="66">
        <v>520009.61</v>
      </c>
      <c r="D29" s="66">
        <v>520000</v>
      </c>
      <c r="E29" s="66">
        <v>520000</v>
      </c>
      <c r="F29" s="66">
        <v>572679.7699999999</v>
      </c>
      <c r="G29" s="86">
        <f t="shared" si="11"/>
        <v>110.12868973709926</v>
      </c>
      <c r="H29" s="86">
        <f t="shared" si="3"/>
        <v>110.13072499999998</v>
      </c>
      <c r="J29" s="46"/>
    </row>
    <row r="30" spans="2:11" s="68" customFormat="1" x14ac:dyDescent="0.25">
      <c r="B30" s="9" t="s">
        <v>168</v>
      </c>
      <c r="C30" s="67">
        <f>+C31+C32+C33+C34</f>
        <v>1219762.8799999999</v>
      </c>
      <c r="D30" s="67">
        <f t="shared" ref="D30:F30" si="14">+D31+D32+D33+D34</f>
        <v>0</v>
      </c>
      <c r="E30" s="67">
        <f t="shared" si="14"/>
        <v>0</v>
      </c>
      <c r="F30" s="67">
        <f t="shared" si="14"/>
        <v>49550.6</v>
      </c>
      <c r="G30" s="85">
        <f t="shared" si="11"/>
        <v>4.062314144204815</v>
      </c>
      <c r="H30" s="85"/>
      <c r="J30" s="46"/>
      <c r="K30"/>
    </row>
    <row r="31" spans="2:11" x14ac:dyDescent="0.25">
      <c r="B31" s="22" t="s">
        <v>171</v>
      </c>
      <c r="C31" s="66">
        <v>53076.83</v>
      </c>
      <c r="D31" s="66"/>
      <c r="E31" s="66"/>
      <c r="F31" s="66">
        <v>41365.519999999997</v>
      </c>
      <c r="G31" s="86">
        <f t="shared" si="11"/>
        <v>77.935174350088346</v>
      </c>
      <c r="H31" s="85"/>
      <c r="J31" s="46"/>
    </row>
    <row r="32" spans="2:11" ht="25.5" x14ac:dyDescent="0.25">
      <c r="B32" s="22" t="s">
        <v>172</v>
      </c>
      <c r="C32" s="66"/>
      <c r="D32" s="66"/>
      <c r="E32" s="66"/>
      <c r="F32" s="66"/>
      <c r="G32" s="85"/>
      <c r="H32" s="85"/>
    </row>
    <row r="33" spans="2:8" x14ac:dyDescent="0.25">
      <c r="B33" s="22" t="s">
        <v>173</v>
      </c>
      <c r="C33" s="66">
        <f>275555.94+686014.52</f>
        <v>961570.46</v>
      </c>
      <c r="D33" s="66"/>
      <c r="E33" s="66"/>
      <c r="F33" s="66"/>
      <c r="G33" s="86">
        <f t="shared" si="11"/>
        <v>0</v>
      </c>
      <c r="H33" s="85"/>
    </row>
    <row r="34" spans="2:8" x14ac:dyDescent="0.25">
      <c r="B34" s="22" t="s">
        <v>174</v>
      </c>
      <c r="C34" s="66">
        <v>205115.59</v>
      </c>
      <c r="D34" s="66"/>
      <c r="E34" s="66"/>
      <c r="F34" s="66">
        <v>8185.08</v>
      </c>
      <c r="G34" s="85">
        <f t="shared" si="11"/>
        <v>3.9904719090343157</v>
      </c>
      <c r="H34" s="85"/>
    </row>
    <row r="35" spans="2:8" s="68" customFormat="1" x14ac:dyDescent="0.25">
      <c r="B35" s="9" t="s">
        <v>169</v>
      </c>
      <c r="C35" s="67">
        <f>+C36</f>
        <v>78586.69</v>
      </c>
      <c r="D35" s="67">
        <f t="shared" ref="D35:F35" si="15">+D36</f>
        <v>27000</v>
      </c>
      <c r="E35" s="67">
        <f t="shared" si="15"/>
        <v>27000</v>
      </c>
      <c r="F35" s="67">
        <f t="shared" si="15"/>
        <v>87611.38</v>
      </c>
      <c r="G35" s="85">
        <f t="shared" si="11"/>
        <v>111.48373853129583</v>
      </c>
      <c r="H35" s="85">
        <f t="shared" si="3"/>
        <v>324.48659259259261</v>
      </c>
    </row>
    <row r="36" spans="2:8" x14ac:dyDescent="0.25">
      <c r="B36" s="22" t="s">
        <v>170</v>
      </c>
      <c r="C36" s="66">
        <v>78586.69</v>
      </c>
      <c r="D36" s="66">
        <v>27000</v>
      </c>
      <c r="E36" s="66">
        <v>27000</v>
      </c>
      <c r="F36" s="66">
        <v>87611.38</v>
      </c>
      <c r="G36" s="86">
        <f t="shared" si="11"/>
        <v>111.48373853129583</v>
      </c>
      <c r="H36" s="86">
        <f t="shared" si="3"/>
        <v>324.48659259259261</v>
      </c>
    </row>
    <row r="37" spans="2:8" x14ac:dyDescent="0.25">
      <c r="C37" s="55"/>
      <c r="D37" s="55"/>
      <c r="E37" s="55"/>
      <c r="F37" s="55"/>
      <c r="G37" s="61"/>
      <c r="H37" s="61"/>
    </row>
    <row r="38" spans="2:8" x14ac:dyDescent="0.25">
      <c r="C38" s="55"/>
      <c r="D38" s="55"/>
      <c r="E38" s="55"/>
      <c r="F38" s="55"/>
      <c r="G38" s="61"/>
      <c r="H38" s="61"/>
    </row>
    <row r="39" spans="2:8" x14ac:dyDescent="0.25">
      <c r="C39" s="55"/>
      <c r="D39" s="55"/>
      <c r="E39" s="55"/>
      <c r="F39" s="55"/>
      <c r="G39" s="61"/>
      <c r="H39" s="61"/>
    </row>
    <row r="40" spans="2:8" x14ac:dyDescent="0.25">
      <c r="C40" s="55"/>
      <c r="D40" s="55"/>
      <c r="E40" s="55"/>
      <c r="F40" s="55"/>
      <c r="G40" s="61"/>
      <c r="H40" s="61"/>
    </row>
    <row r="41" spans="2:8" x14ac:dyDescent="0.25">
      <c r="C41" s="55"/>
      <c r="D41" s="55"/>
      <c r="E41" s="55"/>
      <c r="F41" s="55"/>
      <c r="G41" s="61"/>
      <c r="H41" s="61"/>
    </row>
    <row r="42" spans="2:8" x14ac:dyDescent="0.25">
      <c r="C42" s="55"/>
      <c r="D42" s="55"/>
      <c r="E42" s="55"/>
      <c r="F42" s="55"/>
      <c r="G42" s="61"/>
      <c r="H42" s="61"/>
    </row>
    <row r="43" spans="2:8" x14ac:dyDescent="0.25">
      <c r="C43" s="55"/>
      <c r="D43" s="55"/>
      <c r="E43" s="55"/>
      <c r="F43" s="55"/>
      <c r="G43" s="61"/>
      <c r="H43" s="61"/>
    </row>
    <row r="44" spans="2:8" x14ac:dyDescent="0.25">
      <c r="C44" s="55"/>
      <c r="D44" s="55"/>
      <c r="E44" s="55"/>
      <c r="F44" s="55"/>
      <c r="G44" s="61"/>
      <c r="H44" s="61"/>
    </row>
    <row r="45" spans="2:8" x14ac:dyDescent="0.25">
      <c r="C45" s="55"/>
      <c r="D45" s="55"/>
      <c r="E45" s="55"/>
      <c r="F45" s="55"/>
      <c r="G45" s="61"/>
      <c r="H45" s="61"/>
    </row>
    <row r="46" spans="2:8" x14ac:dyDescent="0.25">
      <c r="C46" s="55"/>
      <c r="D46" s="55"/>
      <c r="E46" s="55"/>
      <c r="F46" s="55"/>
      <c r="G46" s="61"/>
      <c r="H46" s="61"/>
    </row>
    <row r="47" spans="2:8" x14ac:dyDescent="0.25">
      <c r="C47" s="55"/>
      <c r="D47" s="55"/>
      <c r="E47" s="55"/>
      <c r="F47" s="55"/>
      <c r="G47" s="61"/>
      <c r="H47" s="61"/>
    </row>
    <row r="48" spans="2:8" x14ac:dyDescent="0.25">
      <c r="C48" s="55"/>
      <c r="D48" s="55"/>
      <c r="E48" s="55"/>
      <c r="F48" s="55"/>
      <c r="G48" s="61"/>
      <c r="H48" s="61"/>
    </row>
    <row r="49" spans="3:8" x14ac:dyDescent="0.25">
      <c r="C49" s="55"/>
      <c r="D49" s="55"/>
      <c r="E49" s="55"/>
      <c r="F49" s="55"/>
      <c r="G49" s="61"/>
      <c r="H49" s="61"/>
    </row>
    <row r="50" spans="3:8" x14ac:dyDescent="0.25">
      <c r="C50" s="55"/>
      <c r="D50" s="55"/>
      <c r="E50" s="55"/>
      <c r="F50" s="55"/>
      <c r="G50" s="61"/>
      <c r="H50" s="61"/>
    </row>
    <row r="51" spans="3:8" x14ac:dyDescent="0.25">
      <c r="C51" s="55"/>
      <c r="D51" s="55"/>
      <c r="E51" s="55"/>
      <c r="F51" s="55"/>
      <c r="G51" s="61"/>
      <c r="H51" s="61"/>
    </row>
    <row r="52" spans="3:8" x14ac:dyDescent="0.25">
      <c r="F52" s="55"/>
      <c r="G52" s="61"/>
      <c r="H52" s="61"/>
    </row>
    <row r="53" spans="3:8" x14ac:dyDescent="0.25">
      <c r="F53" s="55"/>
      <c r="G53" s="61"/>
      <c r="H53" s="61"/>
    </row>
    <row r="54" spans="3:8" x14ac:dyDescent="0.25">
      <c r="F54" s="55"/>
    </row>
    <row r="55" spans="3:8" x14ac:dyDescent="0.25">
      <c r="F55" s="55"/>
    </row>
    <row r="56" spans="3:8" x14ac:dyDescent="0.25">
      <c r="F56" s="55"/>
    </row>
    <row r="57" spans="3:8" x14ac:dyDescent="0.25">
      <c r="F57" s="55"/>
    </row>
    <row r="58" spans="3:8" x14ac:dyDescent="0.25">
      <c r="F58" s="55"/>
    </row>
    <row r="59" spans="3:8" x14ac:dyDescent="0.25">
      <c r="F59" s="55"/>
    </row>
  </sheetData>
  <mergeCells count="1">
    <mergeCell ref="B2:H2"/>
  </mergeCells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topLeftCell="C1" workbookViewId="0">
      <selection activeCell="H7" sqref="H7:H8"/>
    </sheetView>
  </sheetViews>
  <sheetFormatPr defaultRowHeight="15" x14ac:dyDescent="0.25"/>
  <cols>
    <col min="2" max="2" width="45.140625" customWidth="1"/>
    <col min="3" max="3" width="13.7109375" customWidth="1"/>
    <col min="4" max="4" width="15.7109375" customWidth="1"/>
    <col min="5" max="5" width="15.85546875" customWidth="1"/>
    <col min="6" max="6" width="13.7109375" customWidth="1"/>
    <col min="7" max="8" width="12.4257812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7" t="s">
        <v>38</v>
      </c>
      <c r="C2" s="117"/>
      <c r="D2" s="117"/>
      <c r="E2" s="117"/>
      <c r="F2" s="117"/>
      <c r="G2" s="117"/>
      <c r="H2" s="117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38.25" x14ac:dyDescent="0.25">
      <c r="B4" s="35" t="s">
        <v>3</v>
      </c>
      <c r="C4" s="35" t="s">
        <v>220</v>
      </c>
      <c r="D4" s="35" t="s">
        <v>207</v>
      </c>
      <c r="E4" s="35" t="s">
        <v>208</v>
      </c>
      <c r="F4" s="35" t="s">
        <v>221</v>
      </c>
      <c r="G4" s="35" t="s">
        <v>22</v>
      </c>
      <c r="H4" s="35" t="s">
        <v>51</v>
      </c>
    </row>
    <row r="5" spans="2:8" x14ac:dyDescent="0.25"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 t="s">
        <v>34</v>
      </c>
      <c r="H5" s="38" t="s">
        <v>35</v>
      </c>
    </row>
    <row r="6" spans="2:8" ht="15.75" customHeight="1" x14ac:dyDescent="0.25">
      <c r="B6" s="28" t="s">
        <v>48</v>
      </c>
      <c r="C6" s="69">
        <f>+C7</f>
        <v>9598305.4899999984</v>
      </c>
      <c r="D6" s="69">
        <f t="shared" ref="D6:F7" si="0">+D7</f>
        <v>9353077</v>
      </c>
      <c r="E6" s="69">
        <f t="shared" si="0"/>
        <v>9353077</v>
      </c>
      <c r="F6" s="69">
        <f t="shared" si="0"/>
        <v>10667691.310000001</v>
      </c>
      <c r="G6" s="82">
        <f t="shared" ref="G6:G8" si="1">+F6/C6</f>
        <v>1.1114140221015201</v>
      </c>
      <c r="H6" s="82">
        <f>+F6/E6</f>
        <v>1.1405542058511868</v>
      </c>
    </row>
    <row r="7" spans="2:8" ht="15.75" customHeight="1" x14ac:dyDescent="0.25">
      <c r="B7" s="28" t="s">
        <v>175</v>
      </c>
      <c r="C7" s="69">
        <f>+C8</f>
        <v>9598305.4899999984</v>
      </c>
      <c r="D7" s="69">
        <f t="shared" si="0"/>
        <v>9353077</v>
      </c>
      <c r="E7" s="69">
        <f t="shared" si="0"/>
        <v>9353077</v>
      </c>
      <c r="F7" s="69">
        <f t="shared" si="0"/>
        <v>10667691.310000001</v>
      </c>
      <c r="G7" s="82">
        <f t="shared" si="1"/>
        <v>1.1114140221015201</v>
      </c>
      <c r="H7" s="82">
        <f t="shared" ref="H7:H8" si="2">+F7/E7</f>
        <v>1.1405542058511868</v>
      </c>
    </row>
    <row r="8" spans="2:8" x14ac:dyDescent="0.25">
      <c r="B8" s="76" t="s">
        <v>176</v>
      </c>
      <c r="C8" s="7">
        <f>+SAŽETAK!G15</f>
        <v>9598305.4899999984</v>
      </c>
      <c r="D8" s="7">
        <f>+SAŽETAK!H15</f>
        <v>9353077</v>
      </c>
      <c r="E8" s="7">
        <f>+SAŽETAK!I15</f>
        <v>9353077</v>
      </c>
      <c r="F8" s="7">
        <f>+SAŽETAK!J15</f>
        <v>10667691.310000001</v>
      </c>
      <c r="G8" s="82">
        <f t="shared" si="1"/>
        <v>1.1114140221015201</v>
      </c>
      <c r="H8" s="83">
        <f t="shared" si="2"/>
        <v>1.1405542058511868</v>
      </c>
    </row>
    <row r="10" spans="2:8" x14ac:dyDescent="0.25">
      <c r="B10" s="31"/>
      <c r="C10" s="31"/>
      <c r="D10" s="31"/>
      <c r="E10" s="31"/>
      <c r="F10" s="31"/>
      <c r="G10" s="31"/>
      <c r="H10" s="31"/>
    </row>
    <row r="11" spans="2:8" x14ac:dyDescent="0.25">
      <c r="B11" s="31"/>
      <c r="C11" s="31"/>
      <c r="D11" s="31"/>
      <c r="E11" s="31"/>
      <c r="F11" s="31"/>
      <c r="G11" s="31"/>
      <c r="H11" s="31"/>
    </row>
    <row r="12" spans="2:8" x14ac:dyDescent="0.25">
      <c r="B12" s="31"/>
      <c r="C12" s="31"/>
      <c r="D12" s="31"/>
      <c r="E12" s="31"/>
      <c r="F12" s="31"/>
      <c r="G12" s="31"/>
      <c r="H12" s="31"/>
    </row>
  </sheetData>
  <mergeCells count="1">
    <mergeCell ref="B2:H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90"/>
  <sheetViews>
    <sheetView topLeftCell="A3" zoomScale="90" zoomScaleNormal="90" workbookViewId="0">
      <selection activeCell="A8" sqref="A8:XFD94"/>
    </sheetView>
  </sheetViews>
  <sheetFormatPr defaultRowHeight="15" x14ac:dyDescent="0.25"/>
  <cols>
    <col min="2" max="2" width="22.7109375" customWidth="1"/>
    <col min="3" max="3" width="39" customWidth="1"/>
    <col min="4" max="4" width="21.42578125" bestFit="1" customWidth="1"/>
    <col min="5" max="5" width="17.140625" customWidth="1"/>
    <col min="6" max="6" width="16" style="55" bestFit="1" customWidth="1"/>
    <col min="7" max="7" width="13.85546875" bestFit="1" customWidth="1"/>
    <col min="8" max="8" width="24.28515625" customWidth="1"/>
  </cols>
  <sheetData>
    <row r="1" spans="2:8" ht="18" x14ac:dyDescent="0.25">
      <c r="B1" s="3"/>
      <c r="C1" s="3"/>
      <c r="D1" s="3"/>
      <c r="E1" s="3"/>
      <c r="F1" s="78"/>
      <c r="G1" s="4"/>
      <c r="H1" s="4"/>
    </row>
    <row r="2" spans="2:8" ht="18" customHeight="1" x14ac:dyDescent="0.25">
      <c r="B2" s="117" t="s">
        <v>6</v>
      </c>
      <c r="C2" s="117"/>
      <c r="D2" s="117"/>
      <c r="E2" s="117"/>
      <c r="F2" s="117"/>
      <c r="G2" s="117"/>
      <c r="H2" s="24"/>
    </row>
    <row r="3" spans="2:8" ht="18" x14ac:dyDescent="0.25">
      <c r="B3" s="3"/>
      <c r="C3" s="3"/>
      <c r="D3" s="3"/>
      <c r="E3" s="3"/>
      <c r="F3" s="78"/>
      <c r="G3" s="4"/>
      <c r="H3" s="4"/>
    </row>
    <row r="4" spans="2:8" ht="15.75" x14ac:dyDescent="0.25">
      <c r="B4" s="137" t="s">
        <v>60</v>
      </c>
      <c r="C4" s="137"/>
      <c r="D4" s="137"/>
      <c r="E4" s="137"/>
      <c r="F4" s="137"/>
      <c r="G4" s="137"/>
    </row>
    <row r="5" spans="2:8" ht="18" x14ac:dyDescent="0.25">
      <c r="B5" s="3"/>
      <c r="C5" s="3"/>
      <c r="D5" s="3"/>
      <c r="E5" s="3"/>
      <c r="F5" s="78"/>
      <c r="G5" s="4"/>
    </row>
    <row r="6" spans="2:8" ht="25.5" x14ac:dyDescent="0.25">
      <c r="B6" s="134" t="s">
        <v>3</v>
      </c>
      <c r="C6" s="136"/>
      <c r="D6" s="35" t="s">
        <v>207</v>
      </c>
      <c r="E6" s="35" t="s">
        <v>208</v>
      </c>
      <c r="F6" s="79" t="s">
        <v>222</v>
      </c>
      <c r="G6" s="35" t="s">
        <v>51</v>
      </c>
    </row>
    <row r="7" spans="2:8" s="41" customFormat="1" ht="11.25" x14ac:dyDescent="0.2">
      <c r="B7" s="131">
        <v>1</v>
      </c>
      <c r="C7" s="133"/>
      <c r="D7" s="38">
        <v>2</v>
      </c>
      <c r="E7" s="38">
        <v>3</v>
      </c>
      <c r="F7" s="103">
        <v>4</v>
      </c>
      <c r="G7" s="38" t="s">
        <v>223</v>
      </c>
    </row>
    <row r="8" spans="2:8" x14ac:dyDescent="0.25">
      <c r="B8" s="71">
        <v>313</v>
      </c>
      <c r="C8" s="70" t="s">
        <v>177</v>
      </c>
      <c r="D8" s="42"/>
      <c r="E8" s="7"/>
      <c r="F8" s="63"/>
      <c r="G8" s="7"/>
    </row>
    <row r="9" spans="2:8" ht="13.9" customHeight="1" x14ac:dyDescent="0.25">
      <c r="B9" s="89" t="s">
        <v>192</v>
      </c>
      <c r="C9" s="90"/>
      <c r="D9" s="91"/>
      <c r="E9" s="92"/>
      <c r="F9" s="93"/>
      <c r="G9" s="92"/>
    </row>
    <row r="10" spans="2:8" ht="13.9" customHeight="1" x14ac:dyDescent="0.25">
      <c r="B10" s="50">
        <v>11</v>
      </c>
      <c r="C10" s="45" t="s">
        <v>193</v>
      </c>
      <c r="D10" s="42">
        <f>+'Rashodi prema izvorima finan'!D24</f>
        <v>8806077</v>
      </c>
      <c r="E10" s="42">
        <f>+'Rashodi prema izvorima finan'!E24</f>
        <v>8806077</v>
      </c>
      <c r="F10" s="80">
        <f>+'Rashodi prema izvorima finan'!F24</f>
        <v>9957849.5600000024</v>
      </c>
      <c r="G10" s="87">
        <f>+F10/E10*100</f>
        <v>113.07929240228086</v>
      </c>
    </row>
    <row r="11" spans="2:8" x14ac:dyDescent="0.25">
      <c r="B11" s="50">
        <v>43</v>
      </c>
      <c r="C11" s="45" t="s">
        <v>180</v>
      </c>
      <c r="D11" s="42">
        <f>+'Rashodi prema izvorima finan'!D29</f>
        <v>520000</v>
      </c>
      <c r="E11" s="42">
        <f>+'Rashodi prema izvorima finan'!E29</f>
        <v>520000</v>
      </c>
      <c r="F11" s="80">
        <f>+'Rashodi prema izvorima finan'!F29</f>
        <v>572679.7699999999</v>
      </c>
      <c r="G11" s="87">
        <f>+F11/E11*100</f>
        <v>110.13072499999998</v>
      </c>
    </row>
    <row r="12" spans="2:8" x14ac:dyDescent="0.25">
      <c r="B12" s="50">
        <v>12</v>
      </c>
      <c r="C12" s="45" t="s">
        <v>178</v>
      </c>
      <c r="D12" s="42">
        <f>+'Rashodi prema izvorima finan'!D25</f>
        <v>0</v>
      </c>
      <c r="E12" s="42">
        <f>+'Rashodi prema izvorima finan'!E25</f>
        <v>0</v>
      </c>
      <c r="F12" s="80">
        <f>+'Rashodi prema izvorima finan'!F25</f>
        <v>0</v>
      </c>
      <c r="G12" s="87"/>
    </row>
    <row r="13" spans="2:8" x14ac:dyDescent="0.25">
      <c r="B13" s="50">
        <v>31</v>
      </c>
      <c r="C13" s="45" t="s">
        <v>179</v>
      </c>
      <c r="D13" s="42">
        <f>+'Rashodi prema izvorima finan'!D27</f>
        <v>0</v>
      </c>
      <c r="E13" s="42">
        <f>+'Rashodi prema izvorima finan'!E27</f>
        <v>0</v>
      </c>
      <c r="F13" s="80">
        <f>+'Rashodi prema izvorima finan'!F27</f>
        <v>0</v>
      </c>
      <c r="G13" s="87"/>
    </row>
    <row r="14" spans="2:8" x14ac:dyDescent="0.25">
      <c r="B14" s="50">
        <v>52</v>
      </c>
      <c r="C14" s="45" t="s">
        <v>181</v>
      </c>
      <c r="D14" s="42">
        <f>+'Rashodi prema izvorima finan'!D31</f>
        <v>0</v>
      </c>
      <c r="E14" s="42">
        <f>+'Rashodi prema izvorima finan'!E31</f>
        <v>0</v>
      </c>
      <c r="F14" s="80">
        <f>+'Rashodi prema izvorima finan'!F31</f>
        <v>41365.519999999997</v>
      </c>
      <c r="G14" s="87"/>
    </row>
    <row r="15" spans="2:8" ht="25.5" x14ac:dyDescent="0.25">
      <c r="B15" s="50">
        <v>54</v>
      </c>
      <c r="C15" s="45" t="s">
        <v>182</v>
      </c>
      <c r="D15" s="42">
        <f>+'Rashodi prema izvorima finan'!D32</f>
        <v>0</v>
      </c>
      <c r="E15" s="42">
        <f>+'Rashodi prema izvorima finan'!E32</f>
        <v>0</v>
      </c>
      <c r="F15" s="80">
        <f>+'Rashodi prema izvorima finan'!F32</f>
        <v>0</v>
      </c>
      <c r="G15" s="87"/>
    </row>
    <row r="16" spans="2:8" x14ac:dyDescent="0.25">
      <c r="B16" s="50">
        <v>56</v>
      </c>
      <c r="C16" s="45" t="s">
        <v>183</v>
      </c>
      <c r="D16" s="42">
        <f>+'Rashodi prema izvorima finan'!D33</f>
        <v>0</v>
      </c>
      <c r="E16" s="42">
        <f>+'Rashodi prema izvorima finan'!E33</f>
        <v>0</v>
      </c>
      <c r="F16" s="80">
        <f>+'Rashodi prema izvorima finan'!F33</f>
        <v>0</v>
      </c>
      <c r="G16" s="87"/>
      <c r="H16" s="55"/>
    </row>
    <row r="17" spans="2:8" x14ac:dyDescent="0.25">
      <c r="B17" s="50">
        <v>58</v>
      </c>
      <c r="C17" s="45" t="s">
        <v>184</v>
      </c>
      <c r="D17" s="42">
        <f>+'Rashodi prema izvorima finan'!D34</f>
        <v>0</v>
      </c>
      <c r="E17" s="42">
        <f>+'Rashodi prema izvorima finan'!E34</f>
        <v>0</v>
      </c>
      <c r="F17" s="80">
        <f>+'Rashodi prema izvorima finan'!F34</f>
        <v>8185.08</v>
      </c>
      <c r="G17" s="87"/>
      <c r="H17" s="55"/>
    </row>
    <row r="18" spans="2:8" x14ac:dyDescent="0.25">
      <c r="B18" s="50">
        <v>61</v>
      </c>
      <c r="C18" s="45" t="s">
        <v>185</v>
      </c>
      <c r="D18" s="42">
        <f>+'Rashodi prema izvorima finan'!D36</f>
        <v>27000</v>
      </c>
      <c r="E18" s="42">
        <f>+'Rashodi prema izvorima finan'!E36</f>
        <v>27000</v>
      </c>
      <c r="F18" s="80">
        <f>+'Rashodi prema izvorima finan'!F36</f>
        <v>87611.38</v>
      </c>
      <c r="G18" s="87">
        <f>+F18/E18*100</f>
        <v>324.48659259259261</v>
      </c>
      <c r="H18" s="55"/>
    </row>
    <row r="19" spans="2:8" ht="13.9" customHeight="1" x14ac:dyDescent="0.25">
      <c r="B19" s="89" t="s">
        <v>190</v>
      </c>
      <c r="C19" s="90"/>
      <c r="D19" s="91"/>
      <c r="E19" s="92"/>
      <c r="F19" s="93"/>
      <c r="G19" s="94"/>
    </row>
    <row r="20" spans="2:8" ht="13.9" customHeight="1" x14ac:dyDescent="0.25">
      <c r="B20" s="95" t="s">
        <v>187</v>
      </c>
      <c r="C20" s="96" t="s">
        <v>186</v>
      </c>
      <c r="D20" s="97">
        <f>+D21+D64+D83</f>
        <v>9353077</v>
      </c>
      <c r="E20" s="97">
        <f>+E21+E64+E83</f>
        <v>9353077</v>
      </c>
      <c r="F20" s="97">
        <f>+F21+F64+F83</f>
        <v>10667691.310000001</v>
      </c>
      <c r="G20" s="99">
        <f t="shared" ref="G20:G76" si="0">+F20/E20*100</f>
        <v>114.05542058511868</v>
      </c>
    </row>
    <row r="21" spans="2:8" s="68" customFormat="1" ht="13.15" customHeight="1" x14ac:dyDescent="0.25">
      <c r="B21" s="98" t="s">
        <v>188</v>
      </c>
      <c r="C21" s="96" t="s">
        <v>191</v>
      </c>
      <c r="D21" s="97">
        <f t="shared" ref="D21:E21" si="1">+D22+D26+D28+D30+D34+D41+D50+D54+D59+D57+D62</f>
        <v>9326077</v>
      </c>
      <c r="E21" s="97">
        <f t="shared" si="1"/>
        <v>9326077</v>
      </c>
      <c r="F21" s="97">
        <f>+F22+F26+F28+F30+F34+F41+F50+F54+F59+F57+F62</f>
        <v>10530529.33</v>
      </c>
      <c r="G21" s="99">
        <f t="shared" si="0"/>
        <v>112.91488725645307</v>
      </c>
    </row>
    <row r="22" spans="2:8" x14ac:dyDescent="0.25">
      <c r="B22" s="71" t="s">
        <v>81</v>
      </c>
      <c r="C22" s="9" t="s">
        <v>196</v>
      </c>
      <c r="D22" s="81">
        <f>+D23+D24+D25</f>
        <v>5944530</v>
      </c>
      <c r="E22" s="81">
        <f t="shared" ref="E22:F22" si="2">+E23+E24+E25</f>
        <v>5944530</v>
      </c>
      <c r="F22" s="81">
        <f t="shared" si="2"/>
        <v>6898883.0799999991</v>
      </c>
      <c r="G22" s="87">
        <f t="shared" si="0"/>
        <v>116.05430673240775</v>
      </c>
    </row>
    <row r="23" spans="2:8" x14ac:dyDescent="0.25">
      <c r="B23" s="50" t="s">
        <v>82</v>
      </c>
      <c r="C23" s="13" t="s">
        <v>31</v>
      </c>
      <c r="D23" s="63">
        <v>4669406</v>
      </c>
      <c r="E23" s="63">
        <v>4669406</v>
      </c>
      <c r="F23" s="80">
        <v>5897333.8099999996</v>
      </c>
      <c r="G23" s="87">
        <f t="shared" si="0"/>
        <v>126.29730226928221</v>
      </c>
    </row>
    <row r="24" spans="2:8" x14ac:dyDescent="0.25">
      <c r="B24" s="50" t="s">
        <v>84</v>
      </c>
      <c r="C24" s="13" t="s">
        <v>83</v>
      </c>
      <c r="D24" s="63"/>
      <c r="E24" s="63"/>
      <c r="F24" s="80">
        <v>172760.14</v>
      </c>
      <c r="G24" s="87"/>
    </row>
    <row r="25" spans="2:8" x14ac:dyDescent="0.25">
      <c r="B25" s="50" t="s">
        <v>86</v>
      </c>
      <c r="C25" s="13" t="s">
        <v>85</v>
      </c>
      <c r="D25" s="63">
        <v>1275124</v>
      </c>
      <c r="E25" s="63">
        <v>1275124</v>
      </c>
      <c r="F25" s="80">
        <v>828789.13000000012</v>
      </c>
      <c r="G25" s="87">
        <f t="shared" si="0"/>
        <v>64.996747767275977</v>
      </c>
    </row>
    <row r="26" spans="2:8" s="68" customFormat="1" x14ac:dyDescent="0.25">
      <c r="B26" s="71" t="s">
        <v>88</v>
      </c>
      <c r="C26" s="9" t="s">
        <v>87</v>
      </c>
      <c r="D26" s="64">
        <f>+D27</f>
        <v>238700</v>
      </c>
      <c r="E26" s="64">
        <f t="shared" ref="E26:F26" si="3">+E27</f>
        <v>238700</v>
      </c>
      <c r="F26" s="64">
        <f t="shared" si="3"/>
        <v>345151.18</v>
      </c>
      <c r="G26" s="88">
        <f t="shared" si="0"/>
        <v>144.59622119815668</v>
      </c>
    </row>
    <row r="27" spans="2:8" x14ac:dyDescent="0.25">
      <c r="B27" s="50" t="s">
        <v>165</v>
      </c>
      <c r="C27" s="13" t="s">
        <v>87</v>
      </c>
      <c r="D27" s="63">
        <v>238700</v>
      </c>
      <c r="E27" s="63">
        <v>238700</v>
      </c>
      <c r="F27" s="80">
        <v>345151.18</v>
      </c>
      <c r="G27" s="87">
        <f t="shared" si="0"/>
        <v>144.59622119815668</v>
      </c>
    </row>
    <row r="28" spans="2:8" s="68" customFormat="1" x14ac:dyDescent="0.25">
      <c r="B28" s="71" t="s">
        <v>89</v>
      </c>
      <c r="C28" s="9" t="s">
        <v>197</v>
      </c>
      <c r="D28" s="64">
        <f>+D29</f>
        <v>980847</v>
      </c>
      <c r="E28" s="64">
        <f t="shared" ref="E28:F28" si="4">+E29</f>
        <v>980847</v>
      </c>
      <c r="F28" s="64">
        <f t="shared" si="4"/>
        <v>1106229.75</v>
      </c>
      <c r="G28" s="88">
        <f t="shared" si="0"/>
        <v>112.78310990399115</v>
      </c>
    </row>
    <row r="29" spans="2:8" x14ac:dyDescent="0.25">
      <c r="B29" s="50" t="s">
        <v>91</v>
      </c>
      <c r="C29" s="13" t="s">
        <v>198</v>
      </c>
      <c r="D29" s="63">
        <v>980847</v>
      </c>
      <c r="E29" s="63">
        <v>980847</v>
      </c>
      <c r="F29" s="80">
        <v>1106229.75</v>
      </c>
      <c r="G29" s="87">
        <f t="shared" si="0"/>
        <v>112.78310990399115</v>
      </c>
    </row>
    <row r="30" spans="2:8" x14ac:dyDescent="0.25">
      <c r="B30" s="71" t="s">
        <v>93</v>
      </c>
      <c r="C30" s="9" t="s">
        <v>32</v>
      </c>
      <c r="D30" s="81">
        <f>+D31+D32+D33</f>
        <v>231700</v>
      </c>
      <c r="E30" s="81">
        <f t="shared" ref="E30:F30" si="5">+E31+E32+E33</f>
        <v>231700</v>
      </c>
      <c r="F30" s="81">
        <f t="shared" si="5"/>
        <v>224434.04</v>
      </c>
      <c r="G30" s="88">
        <f t="shared" si="0"/>
        <v>96.864065602071648</v>
      </c>
    </row>
    <row r="31" spans="2:8" x14ac:dyDescent="0.25">
      <c r="B31" s="50" t="s">
        <v>94</v>
      </c>
      <c r="C31" s="13" t="s">
        <v>33</v>
      </c>
      <c r="D31" s="63">
        <v>20000</v>
      </c>
      <c r="E31" s="63">
        <v>20000</v>
      </c>
      <c r="F31" s="80">
        <v>21338.510000000002</v>
      </c>
      <c r="G31" s="87">
        <f t="shared" si="0"/>
        <v>106.69255000000003</v>
      </c>
    </row>
    <row r="32" spans="2:8" ht="25.5" x14ac:dyDescent="0.25">
      <c r="B32" s="50" t="s">
        <v>96</v>
      </c>
      <c r="C32" s="13" t="s">
        <v>95</v>
      </c>
      <c r="D32" s="63">
        <v>205000</v>
      </c>
      <c r="E32" s="63">
        <v>205000</v>
      </c>
      <c r="F32" s="80">
        <v>197866.03</v>
      </c>
      <c r="G32" s="87">
        <f t="shared" si="0"/>
        <v>96.520014634146349</v>
      </c>
    </row>
    <row r="33" spans="2:7" x14ac:dyDescent="0.25">
      <c r="B33" s="50" t="s">
        <v>98</v>
      </c>
      <c r="C33" s="13" t="s">
        <v>97</v>
      </c>
      <c r="D33" s="63">
        <v>6700</v>
      </c>
      <c r="E33" s="63">
        <v>6700</v>
      </c>
      <c r="F33" s="80">
        <v>5229.5</v>
      </c>
      <c r="G33" s="87">
        <f t="shared" si="0"/>
        <v>78.052238805970148</v>
      </c>
    </row>
    <row r="34" spans="2:7" x14ac:dyDescent="0.25">
      <c r="B34" s="71" t="s">
        <v>99</v>
      </c>
      <c r="C34" s="9" t="s">
        <v>199</v>
      </c>
      <c r="D34" s="81">
        <f t="shared" ref="D34:E34" si="6">+D35+D36+D37+D39+D40+D38</f>
        <v>1224800</v>
      </c>
      <c r="E34" s="81">
        <f t="shared" si="6"/>
        <v>1085800</v>
      </c>
      <c r="F34" s="81">
        <f>+F35+F36+F37+F39+F40+F38</f>
        <v>1077681.3699999999</v>
      </c>
      <c r="G34" s="88">
        <f t="shared" si="0"/>
        <v>99.252290477067589</v>
      </c>
    </row>
    <row r="35" spans="2:7" x14ac:dyDescent="0.25">
      <c r="B35" s="50" t="s">
        <v>101</v>
      </c>
      <c r="C35" s="13" t="s">
        <v>100</v>
      </c>
      <c r="D35" s="63">
        <v>84000</v>
      </c>
      <c r="E35" s="63">
        <v>93000</v>
      </c>
      <c r="F35" s="80">
        <v>99544.26</v>
      </c>
      <c r="G35" s="87">
        <f t="shared" si="0"/>
        <v>107.03683870967741</v>
      </c>
    </row>
    <row r="36" spans="2:7" x14ac:dyDescent="0.25">
      <c r="B36" s="50" t="s">
        <v>103</v>
      </c>
      <c r="C36" s="13" t="s">
        <v>102</v>
      </c>
      <c r="D36" s="63">
        <v>685000</v>
      </c>
      <c r="E36" s="63">
        <v>717250</v>
      </c>
      <c r="F36" s="80">
        <v>714598.71</v>
      </c>
      <c r="G36" s="87">
        <f t="shared" si="0"/>
        <v>99.630353433251997</v>
      </c>
    </row>
    <row r="37" spans="2:7" x14ac:dyDescent="0.25">
      <c r="B37" s="50" t="s">
        <v>105</v>
      </c>
      <c r="C37" s="13" t="s">
        <v>104</v>
      </c>
      <c r="D37" s="63">
        <v>413000</v>
      </c>
      <c r="E37" s="63">
        <v>216750</v>
      </c>
      <c r="F37" s="80">
        <v>200455.9</v>
      </c>
      <c r="G37" s="87">
        <f t="shared" si="0"/>
        <v>92.482537485582455</v>
      </c>
    </row>
    <row r="38" spans="2:7" ht="25.5" x14ac:dyDescent="0.25">
      <c r="B38" s="50">
        <v>3224</v>
      </c>
      <c r="C38" s="13" t="s">
        <v>212</v>
      </c>
      <c r="D38" s="63">
        <v>0</v>
      </c>
      <c r="E38" s="63"/>
      <c r="F38" s="80">
        <v>23812.5</v>
      </c>
      <c r="G38" s="87"/>
    </row>
    <row r="39" spans="2:7" x14ac:dyDescent="0.25">
      <c r="B39" s="50">
        <v>3225</v>
      </c>
      <c r="C39" s="13" t="s">
        <v>106</v>
      </c>
      <c r="D39" s="63">
        <v>37800</v>
      </c>
      <c r="E39" s="63">
        <v>57800</v>
      </c>
      <c r="F39" s="80">
        <v>25408.97</v>
      </c>
      <c r="G39" s="87">
        <f t="shared" si="0"/>
        <v>43.960155709342565</v>
      </c>
    </row>
    <row r="40" spans="2:7" x14ac:dyDescent="0.25">
      <c r="B40" s="50" t="s">
        <v>109</v>
      </c>
      <c r="C40" s="13" t="s">
        <v>200</v>
      </c>
      <c r="D40" s="63">
        <v>5000</v>
      </c>
      <c r="E40" s="63">
        <v>1000</v>
      </c>
      <c r="F40" s="80">
        <v>13861.03</v>
      </c>
      <c r="G40" s="87">
        <f t="shared" si="0"/>
        <v>1386.1030000000001</v>
      </c>
    </row>
    <row r="41" spans="2:7" x14ac:dyDescent="0.25">
      <c r="B41" s="71" t="s">
        <v>110</v>
      </c>
      <c r="C41" s="9" t="s">
        <v>201</v>
      </c>
      <c r="D41" s="64">
        <f>SUM(D42:D49)</f>
        <v>606500</v>
      </c>
      <c r="E41" s="64">
        <f t="shared" ref="E41:F41" si="7">SUM(E42:E49)</f>
        <v>731500</v>
      </c>
      <c r="F41" s="64">
        <f t="shared" si="7"/>
        <v>714394.49999999988</v>
      </c>
      <c r="G41" s="88">
        <f t="shared" si="0"/>
        <v>97.661585782638397</v>
      </c>
    </row>
    <row r="42" spans="2:7" x14ac:dyDescent="0.25">
      <c r="B42" s="50" t="s">
        <v>112</v>
      </c>
      <c r="C42" s="13" t="s">
        <v>111</v>
      </c>
      <c r="D42" s="63">
        <v>118000</v>
      </c>
      <c r="E42" s="63">
        <v>98000</v>
      </c>
      <c r="F42" s="80">
        <v>102582.89</v>
      </c>
      <c r="G42" s="87">
        <f t="shared" si="0"/>
        <v>104.67641836734694</v>
      </c>
    </row>
    <row r="43" spans="2:7" x14ac:dyDescent="0.25">
      <c r="B43" s="50" t="s">
        <v>114</v>
      </c>
      <c r="C43" s="13" t="s">
        <v>113</v>
      </c>
      <c r="D43" s="63">
        <v>113000</v>
      </c>
      <c r="E43" s="63">
        <v>188000</v>
      </c>
      <c r="F43" s="80">
        <v>159170.76999999999</v>
      </c>
      <c r="G43" s="87">
        <f t="shared" si="0"/>
        <v>84.665303191489357</v>
      </c>
    </row>
    <row r="44" spans="2:7" x14ac:dyDescent="0.25">
      <c r="B44" s="50" t="s">
        <v>116</v>
      </c>
      <c r="C44" s="13" t="s">
        <v>115</v>
      </c>
      <c r="D44" s="63">
        <v>122000</v>
      </c>
      <c r="E44" s="63">
        <v>86500</v>
      </c>
      <c r="F44" s="80">
        <v>94823.62000000001</v>
      </c>
      <c r="G44" s="87">
        <f t="shared" si="0"/>
        <v>109.62268208092487</v>
      </c>
    </row>
    <row r="45" spans="2:7" x14ac:dyDescent="0.25">
      <c r="B45" s="50" t="s">
        <v>118</v>
      </c>
      <c r="C45" s="13" t="s">
        <v>117</v>
      </c>
      <c r="D45" s="63">
        <v>217000</v>
      </c>
      <c r="E45" s="63">
        <v>297000</v>
      </c>
      <c r="F45" s="80">
        <v>283271.32999999996</v>
      </c>
      <c r="G45" s="87">
        <f t="shared" si="0"/>
        <v>95.377552188552173</v>
      </c>
    </row>
    <row r="46" spans="2:7" x14ac:dyDescent="0.25">
      <c r="B46" s="50" t="s">
        <v>120</v>
      </c>
      <c r="C46" s="13" t="s">
        <v>119</v>
      </c>
      <c r="D46" s="63"/>
      <c r="E46" s="63">
        <v>10000</v>
      </c>
      <c r="F46" s="80">
        <v>10235.26</v>
      </c>
      <c r="G46" s="87">
        <f t="shared" si="0"/>
        <v>102.3526</v>
      </c>
    </row>
    <row r="47" spans="2:7" x14ac:dyDescent="0.25">
      <c r="B47" s="50" t="s">
        <v>122</v>
      </c>
      <c r="C47" s="13" t="s">
        <v>121</v>
      </c>
      <c r="D47" s="63">
        <v>11000</v>
      </c>
      <c r="E47" s="63">
        <v>17000</v>
      </c>
      <c r="F47" s="80">
        <v>22783.27</v>
      </c>
      <c r="G47" s="87">
        <f t="shared" si="0"/>
        <v>134.01923529411766</v>
      </c>
    </row>
    <row r="48" spans="2:7" x14ac:dyDescent="0.25">
      <c r="B48" s="50">
        <v>3238</v>
      </c>
      <c r="C48" s="13" t="s">
        <v>209</v>
      </c>
      <c r="D48" s="63">
        <v>1500</v>
      </c>
      <c r="E48" s="63"/>
      <c r="F48" s="80"/>
      <c r="G48" s="87"/>
    </row>
    <row r="49" spans="2:7" x14ac:dyDescent="0.25">
      <c r="B49" s="50" t="s">
        <v>124</v>
      </c>
      <c r="C49" s="13" t="s">
        <v>123</v>
      </c>
      <c r="D49" s="63">
        <v>24000</v>
      </c>
      <c r="E49" s="63">
        <v>35000</v>
      </c>
      <c r="F49" s="80">
        <v>41527.360000000001</v>
      </c>
      <c r="G49" s="87">
        <f t="shared" si="0"/>
        <v>118.64959999999999</v>
      </c>
    </row>
    <row r="50" spans="2:7" x14ac:dyDescent="0.25">
      <c r="B50" s="71" t="s">
        <v>125</v>
      </c>
      <c r="C50" s="9" t="s">
        <v>202</v>
      </c>
      <c r="D50" s="64">
        <f>SUM(D51:D53)</f>
        <v>30500</v>
      </c>
      <c r="E50" s="64">
        <f>SUM(E51:E53)</f>
        <v>30500</v>
      </c>
      <c r="F50" s="64">
        <f>SUM(F51:F53)</f>
        <v>30267.46</v>
      </c>
      <c r="G50" s="88">
        <f t="shared" si="0"/>
        <v>99.237573770491807</v>
      </c>
    </row>
    <row r="51" spans="2:7" ht="25.5" x14ac:dyDescent="0.25">
      <c r="B51" s="50" t="s">
        <v>127</v>
      </c>
      <c r="C51" s="13" t="s">
        <v>126</v>
      </c>
      <c r="D51" s="63">
        <v>4000</v>
      </c>
      <c r="E51" s="63">
        <v>2500</v>
      </c>
      <c r="F51" s="80">
        <v>2344.75</v>
      </c>
      <c r="G51" s="87">
        <f t="shared" si="0"/>
        <v>93.789999999999992</v>
      </c>
    </row>
    <row r="52" spans="2:7" x14ac:dyDescent="0.25">
      <c r="B52" s="50" t="s">
        <v>129</v>
      </c>
      <c r="C52" s="13" t="s">
        <v>128</v>
      </c>
      <c r="D52" s="63">
        <v>12500</v>
      </c>
      <c r="E52" s="63">
        <v>8000</v>
      </c>
      <c r="F52" s="80">
        <v>8042.71</v>
      </c>
      <c r="G52" s="87">
        <f t="shared" si="0"/>
        <v>100.53387499999999</v>
      </c>
    </row>
    <row r="53" spans="2:7" x14ac:dyDescent="0.25">
      <c r="B53" s="50" t="s">
        <v>131</v>
      </c>
      <c r="C53" s="13" t="s">
        <v>130</v>
      </c>
      <c r="D53" s="63">
        <v>14000</v>
      </c>
      <c r="E53" s="63">
        <v>20000</v>
      </c>
      <c r="F53" s="80">
        <v>19880</v>
      </c>
      <c r="G53" s="87">
        <f t="shared" si="0"/>
        <v>99.4</v>
      </c>
    </row>
    <row r="54" spans="2:7" x14ac:dyDescent="0.25">
      <c r="B54" s="71" t="s">
        <v>133</v>
      </c>
      <c r="C54" s="9" t="s">
        <v>203</v>
      </c>
      <c r="D54" s="64">
        <f>+D55+D56</f>
        <v>8500</v>
      </c>
      <c r="E54" s="64">
        <f t="shared" ref="E54:F54" si="8">+E55+E56</f>
        <v>8500</v>
      </c>
      <c r="F54" s="64">
        <f t="shared" si="8"/>
        <v>7310.14</v>
      </c>
      <c r="G54" s="88">
        <f t="shared" si="0"/>
        <v>86.001647058823536</v>
      </c>
    </row>
    <row r="55" spans="2:7" x14ac:dyDescent="0.25">
      <c r="B55" s="50" t="s">
        <v>135</v>
      </c>
      <c r="C55" s="13" t="s">
        <v>134</v>
      </c>
      <c r="D55" s="63">
        <v>5000</v>
      </c>
      <c r="E55" s="63">
        <v>5000</v>
      </c>
      <c r="F55" s="80">
        <v>4722.21</v>
      </c>
      <c r="G55" s="87">
        <f t="shared" si="0"/>
        <v>94.444199999999995</v>
      </c>
    </row>
    <row r="56" spans="2:7" x14ac:dyDescent="0.25">
      <c r="B56" s="50" t="s">
        <v>137</v>
      </c>
      <c r="C56" s="13" t="s">
        <v>136</v>
      </c>
      <c r="D56" s="63">
        <v>3500</v>
      </c>
      <c r="E56" s="63">
        <v>3500</v>
      </c>
      <c r="F56" s="80">
        <v>2587.9300000000003</v>
      </c>
      <c r="G56" s="87">
        <f t="shared" si="0"/>
        <v>73.940857142857155</v>
      </c>
    </row>
    <row r="57" spans="2:7" x14ac:dyDescent="0.25">
      <c r="B57" s="71">
        <v>363</v>
      </c>
      <c r="C57" s="9" t="s">
        <v>210</v>
      </c>
      <c r="D57" s="64"/>
      <c r="E57" s="64"/>
      <c r="F57" s="64">
        <f>+F58</f>
        <v>53433.39</v>
      </c>
      <c r="G57" s="88"/>
    </row>
    <row r="58" spans="2:7" x14ac:dyDescent="0.25">
      <c r="B58" s="50">
        <v>3631</v>
      </c>
      <c r="C58" s="13" t="s">
        <v>211</v>
      </c>
      <c r="D58" s="63"/>
      <c r="E58" s="63"/>
      <c r="F58" s="80">
        <v>53433.39</v>
      </c>
      <c r="G58" s="87"/>
    </row>
    <row r="59" spans="2:7" ht="25.5" x14ac:dyDescent="0.25">
      <c r="B59" s="71" t="s">
        <v>138</v>
      </c>
      <c r="C59" s="9" t="s">
        <v>204</v>
      </c>
      <c r="D59" s="64">
        <f>+D60+D61</f>
        <v>60000</v>
      </c>
      <c r="E59" s="64">
        <f t="shared" ref="E59:F59" si="9">+E60+E61</f>
        <v>74000</v>
      </c>
      <c r="F59" s="64">
        <f t="shared" si="9"/>
        <v>69294.42</v>
      </c>
      <c r="G59" s="88">
        <f t="shared" si="0"/>
        <v>93.641108108108114</v>
      </c>
    </row>
    <row r="60" spans="2:7" x14ac:dyDescent="0.25">
      <c r="B60" s="50" t="s">
        <v>140</v>
      </c>
      <c r="C60" s="13" t="s">
        <v>205</v>
      </c>
      <c r="D60" s="63">
        <v>45000</v>
      </c>
      <c r="E60" s="63">
        <v>60000</v>
      </c>
      <c r="F60" s="80">
        <v>59775.71</v>
      </c>
      <c r="G60" s="87">
        <f t="shared" si="0"/>
        <v>99.62618333333333</v>
      </c>
    </row>
    <row r="61" spans="2:7" x14ac:dyDescent="0.25">
      <c r="B61" s="50" t="s">
        <v>142</v>
      </c>
      <c r="C61" s="13" t="s">
        <v>141</v>
      </c>
      <c r="D61" s="63">
        <v>15000</v>
      </c>
      <c r="E61" s="63">
        <v>14000</v>
      </c>
      <c r="F61" s="80">
        <v>9518.7099999999991</v>
      </c>
      <c r="G61" s="87">
        <f t="shared" si="0"/>
        <v>67.990785714285707</v>
      </c>
    </row>
    <row r="62" spans="2:7" x14ac:dyDescent="0.25">
      <c r="B62" s="71">
        <v>422</v>
      </c>
      <c r="C62" s="9" t="s">
        <v>163</v>
      </c>
      <c r="D62" s="64"/>
      <c r="E62" s="64"/>
      <c r="F62" s="64">
        <f>+F63</f>
        <v>3450</v>
      </c>
      <c r="G62" s="88"/>
    </row>
    <row r="63" spans="2:7" x14ac:dyDescent="0.25">
      <c r="B63" s="50">
        <v>4227</v>
      </c>
      <c r="C63" s="13" t="s">
        <v>143</v>
      </c>
      <c r="D63" s="63"/>
      <c r="E63" s="63"/>
      <c r="F63" s="80">
        <v>3450</v>
      </c>
      <c r="G63" s="87"/>
    </row>
    <row r="64" spans="2:7" s="68" customFormat="1" ht="13.15" customHeight="1" x14ac:dyDescent="0.25">
      <c r="B64" s="98" t="s">
        <v>189</v>
      </c>
      <c r="C64" s="96" t="s">
        <v>194</v>
      </c>
      <c r="D64" s="100">
        <f>+D65+D67+D71+D75+D78</f>
        <v>27000</v>
      </c>
      <c r="E64" s="100">
        <f t="shared" ref="E64" si="10">+E65+E67+E71+E75+E78</f>
        <v>27000</v>
      </c>
      <c r="F64" s="100">
        <f>+F65+F67+F71+F75+F78+F81</f>
        <v>128976.90000000001</v>
      </c>
      <c r="G64" s="101">
        <f t="shared" si="0"/>
        <v>477.69222222222226</v>
      </c>
    </row>
    <row r="65" spans="2:7" s="68" customFormat="1" x14ac:dyDescent="0.25">
      <c r="B65" s="71" t="s">
        <v>81</v>
      </c>
      <c r="C65" s="9" t="s">
        <v>196</v>
      </c>
      <c r="D65" s="64">
        <f>+D66</f>
        <v>0</v>
      </c>
      <c r="E65" s="64">
        <f t="shared" ref="E65:F65" si="11">+E66</f>
        <v>0</v>
      </c>
      <c r="F65" s="64">
        <f t="shared" si="11"/>
        <v>10329.870000000001</v>
      </c>
      <c r="G65" s="87"/>
    </row>
    <row r="66" spans="2:7" x14ac:dyDescent="0.25">
      <c r="B66" s="50" t="s">
        <v>82</v>
      </c>
      <c r="C66" s="13" t="s">
        <v>31</v>
      </c>
      <c r="D66" s="63">
        <v>0</v>
      </c>
      <c r="E66" s="63"/>
      <c r="F66" s="63">
        <v>10329.870000000001</v>
      </c>
      <c r="G66" s="87"/>
    </row>
    <row r="67" spans="2:7" s="68" customFormat="1" x14ac:dyDescent="0.25">
      <c r="B67" s="71" t="s">
        <v>93</v>
      </c>
      <c r="C67" s="9" t="s">
        <v>32</v>
      </c>
      <c r="D67" s="64">
        <f>+D68+D69+D70</f>
        <v>7000</v>
      </c>
      <c r="E67" s="64">
        <f t="shared" ref="E67:F67" si="12">+E68+E69+E70</f>
        <v>7000</v>
      </c>
      <c r="F67" s="64">
        <f t="shared" si="12"/>
        <v>2429.59</v>
      </c>
      <c r="G67" s="88">
        <f t="shared" si="0"/>
        <v>34.70842857142857</v>
      </c>
    </row>
    <row r="68" spans="2:7" s="68" customFormat="1" x14ac:dyDescent="0.25">
      <c r="B68" s="50" t="s">
        <v>94</v>
      </c>
      <c r="C68" s="13" t="s">
        <v>33</v>
      </c>
      <c r="D68" s="64"/>
      <c r="E68" s="64"/>
      <c r="F68" s="64">
        <v>1664.18</v>
      </c>
      <c r="G68" s="88"/>
    </row>
    <row r="69" spans="2:7" ht="25.5" x14ac:dyDescent="0.25">
      <c r="B69" s="50" t="s">
        <v>96</v>
      </c>
      <c r="C69" s="13" t="s">
        <v>95</v>
      </c>
      <c r="D69" s="63"/>
      <c r="E69" s="63"/>
      <c r="F69" s="63">
        <v>375.41</v>
      </c>
      <c r="G69" s="87"/>
    </row>
    <row r="70" spans="2:7" x14ac:dyDescent="0.25">
      <c r="B70" s="50">
        <v>3213</v>
      </c>
      <c r="C70" s="13" t="s">
        <v>97</v>
      </c>
      <c r="D70" s="63">
        <v>7000</v>
      </c>
      <c r="E70" s="63">
        <v>7000</v>
      </c>
      <c r="F70" s="63">
        <v>390</v>
      </c>
      <c r="G70" s="87">
        <f t="shared" si="0"/>
        <v>5.5714285714285712</v>
      </c>
    </row>
    <row r="71" spans="2:7" s="68" customFormat="1" x14ac:dyDescent="0.25">
      <c r="B71" s="71" t="s">
        <v>99</v>
      </c>
      <c r="C71" s="9" t="s">
        <v>199</v>
      </c>
      <c r="D71" s="64">
        <f>+D72+D73+D74</f>
        <v>10000</v>
      </c>
      <c r="E71" s="64">
        <f t="shared" ref="E71:F71" si="13">+E72+E73+E74</f>
        <v>10000</v>
      </c>
      <c r="F71" s="64">
        <f t="shared" si="13"/>
        <v>13372.510000000002</v>
      </c>
      <c r="G71" s="88">
        <f t="shared" si="0"/>
        <v>133.72510000000003</v>
      </c>
    </row>
    <row r="72" spans="2:7" x14ac:dyDescent="0.25">
      <c r="B72" s="50" t="s">
        <v>101</v>
      </c>
      <c r="C72" s="13" t="s">
        <v>100</v>
      </c>
      <c r="D72" s="63"/>
      <c r="E72" s="63"/>
      <c r="F72" s="63">
        <v>1529.74</v>
      </c>
      <c r="G72" s="87"/>
    </row>
    <row r="73" spans="2:7" x14ac:dyDescent="0.25">
      <c r="B73" s="50" t="s">
        <v>103</v>
      </c>
      <c r="C73" s="13" t="s">
        <v>102</v>
      </c>
      <c r="D73" s="63">
        <v>10000</v>
      </c>
      <c r="E73" s="63">
        <v>10000</v>
      </c>
      <c r="F73" s="63">
        <v>6719.13</v>
      </c>
      <c r="G73" s="87">
        <f t="shared" si="0"/>
        <v>67.191299999999998</v>
      </c>
    </row>
    <row r="74" spans="2:7" x14ac:dyDescent="0.25">
      <c r="B74" s="50" t="s">
        <v>107</v>
      </c>
      <c r="C74" s="13" t="s">
        <v>106</v>
      </c>
      <c r="D74" s="63"/>
      <c r="E74" s="63"/>
      <c r="F74" s="63">
        <v>5123.6400000000003</v>
      </c>
      <c r="G74" s="87"/>
    </row>
    <row r="75" spans="2:7" s="68" customFormat="1" x14ac:dyDescent="0.25">
      <c r="B75" s="71" t="s">
        <v>110</v>
      </c>
      <c r="C75" s="9" t="s">
        <v>201</v>
      </c>
      <c r="D75" s="64">
        <f>+D76+D77</f>
        <v>10000</v>
      </c>
      <c r="E75" s="64">
        <f t="shared" ref="E75:F75" si="14">+E76+E77</f>
        <v>10000</v>
      </c>
      <c r="F75" s="64">
        <f t="shared" si="14"/>
        <v>4557.32</v>
      </c>
      <c r="G75" s="88">
        <f t="shared" si="0"/>
        <v>45.5732</v>
      </c>
    </row>
    <row r="76" spans="2:7" x14ac:dyDescent="0.25">
      <c r="B76" s="50">
        <v>3232</v>
      </c>
      <c r="C76" s="13" t="s">
        <v>113</v>
      </c>
      <c r="D76" s="63">
        <v>10000</v>
      </c>
      <c r="E76" s="63">
        <v>10000</v>
      </c>
      <c r="F76" s="66">
        <v>2547.84</v>
      </c>
      <c r="G76" s="87">
        <f t="shared" si="0"/>
        <v>25.478400000000001</v>
      </c>
    </row>
    <row r="77" spans="2:7" x14ac:dyDescent="0.25">
      <c r="B77" s="50" t="s">
        <v>124</v>
      </c>
      <c r="C77" s="13" t="s">
        <v>123</v>
      </c>
      <c r="D77" s="63"/>
      <c r="E77" s="63"/>
      <c r="F77" s="66">
        <v>2009.48</v>
      </c>
      <c r="G77" s="87"/>
    </row>
    <row r="78" spans="2:7" s="68" customFormat="1" ht="25.5" x14ac:dyDescent="0.25">
      <c r="B78" s="71" t="s">
        <v>138</v>
      </c>
      <c r="C78" s="9" t="s">
        <v>204</v>
      </c>
      <c r="D78" s="64">
        <f>+D79+D80</f>
        <v>0</v>
      </c>
      <c r="E78" s="64">
        <f t="shared" ref="E78:F78" si="15">+E79+E80</f>
        <v>0</v>
      </c>
      <c r="F78" s="64">
        <f t="shared" si="15"/>
        <v>94504.5</v>
      </c>
      <c r="G78" s="87"/>
    </row>
    <row r="79" spans="2:7" x14ac:dyDescent="0.25">
      <c r="B79" s="50" t="s">
        <v>140</v>
      </c>
      <c r="C79" s="13" t="s">
        <v>205</v>
      </c>
      <c r="D79" s="63">
        <v>0</v>
      </c>
      <c r="E79" s="63"/>
      <c r="F79" s="66">
        <v>68977.75</v>
      </c>
      <c r="G79" s="87"/>
    </row>
    <row r="80" spans="2:7" x14ac:dyDescent="0.25">
      <c r="B80" s="50" t="s">
        <v>142</v>
      </c>
      <c r="C80" s="13" t="s">
        <v>141</v>
      </c>
      <c r="D80" s="63">
        <v>0</v>
      </c>
      <c r="E80" s="63"/>
      <c r="F80" s="63">
        <v>25526.75</v>
      </c>
      <c r="G80" s="87"/>
    </row>
    <row r="81" spans="2:7" s="68" customFormat="1" x14ac:dyDescent="0.25">
      <c r="B81" s="71">
        <v>422</v>
      </c>
      <c r="C81" s="9" t="s">
        <v>163</v>
      </c>
      <c r="D81" s="64"/>
      <c r="E81" s="64"/>
      <c r="F81" s="64">
        <f>+F82</f>
        <v>3783.11</v>
      </c>
      <c r="G81" s="87"/>
    </row>
    <row r="82" spans="2:7" x14ac:dyDescent="0.25">
      <c r="B82" s="50">
        <v>4227</v>
      </c>
      <c r="C82" s="13" t="s">
        <v>143</v>
      </c>
      <c r="D82" s="63"/>
      <c r="E82" s="63"/>
      <c r="F82" s="66">
        <v>3783.11</v>
      </c>
      <c r="G82" s="87"/>
    </row>
    <row r="83" spans="2:7" s="68" customFormat="1" ht="13.15" customHeight="1" x14ac:dyDescent="0.25">
      <c r="B83" s="98" t="s">
        <v>206</v>
      </c>
      <c r="C83" s="96" t="s">
        <v>195</v>
      </c>
      <c r="D83" s="100">
        <f>+D84+D87+D89</f>
        <v>0</v>
      </c>
      <c r="E83" s="100">
        <f t="shared" ref="E83:F83" si="16">+E84+E87+E89</f>
        <v>0</v>
      </c>
      <c r="F83" s="100">
        <f t="shared" si="16"/>
        <v>8185.08</v>
      </c>
      <c r="G83" s="101"/>
    </row>
    <row r="84" spans="2:7" s="68" customFormat="1" x14ac:dyDescent="0.25">
      <c r="B84" s="71" t="s">
        <v>81</v>
      </c>
      <c r="C84" s="9" t="s">
        <v>196</v>
      </c>
      <c r="D84" s="64">
        <f>+D85+D86</f>
        <v>0</v>
      </c>
      <c r="E84" s="64">
        <f t="shared" ref="E84:F84" si="17">+E85+E86</f>
        <v>0</v>
      </c>
      <c r="F84" s="64">
        <f t="shared" si="17"/>
        <v>6798.93</v>
      </c>
      <c r="G84" s="87"/>
    </row>
    <row r="85" spans="2:7" x14ac:dyDescent="0.25">
      <c r="B85" s="50" t="s">
        <v>82</v>
      </c>
      <c r="C85" s="13" t="s">
        <v>31</v>
      </c>
      <c r="D85" s="63">
        <v>0</v>
      </c>
      <c r="E85" s="63">
        <v>0</v>
      </c>
      <c r="F85" s="66">
        <v>5291.59</v>
      </c>
      <c r="G85" s="87"/>
    </row>
    <row r="86" spans="2:7" x14ac:dyDescent="0.25">
      <c r="B86" s="50" t="s">
        <v>86</v>
      </c>
      <c r="C86" s="13" t="s">
        <v>85</v>
      </c>
      <c r="D86" s="63">
        <v>0</v>
      </c>
      <c r="E86" s="63">
        <v>0</v>
      </c>
      <c r="F86" s="66">
        <v>1507.34</v>
      </c>
      <c r="G86" s="87"/>
    </row>
    <row r="87" spans="2:7" s="68" customFormat="1" x14ac:dyDescent="0.25">
      <c r="B87" s="71" t="s">
        <v>89</v>
      </c>
      <c r="C87" s="9" t="s">
        <v>197</v>
      </c>
      <c r="D87" s="64">
        <f>+D88</f>
        <v>0</v>
      </c>
      <c r="E87" s="64">
        <f t="shared" ref="E87:F87" si="18">+E88</f>
        <v>0</v>
      </c>
      <c r="F87" s="64">
        <f t="shared" si="18"/>
        <v>1121.82</v>
      </c>
      <c r="G87" s="87"/>
    </row>
    <row r="88" spans="2:7" x14ac:dyDescent="0.25">
      <c r="B88" s="50" t="s">
        <v>91</v>
      </c>
      <c r="C88" s="13" t="s">
        <v>198</v>
      </c>
      <c r="D88" s="63">
        <v>0</v>
      </c>
      <c r="E88" s="63">
        <v>0</v>
      </c>
      <c r="F88" s="63">
        <v>1121.82</v>
      </c>
      <c r="G88" s="87"/>
    </row>
    <row r="89" spans="2:7" s="68" customFormat="1" x14ac:dyDescent="0.25">
      <c r="B89" s="71" t="s">
        <v>93</v>
      </c>
      <c r="C89" s="9" t="s">
        <v>32</v>
      </c>
      <c r="D89" s="64">
        <f>+D90</f>
        <v>0</v>
      </c>
      <c r="E89" s="64">
        <f t="shared" ref="E89:F89" si="19">+E90</f>
        <v>0</v>
      </c>
      <c r="F89" s="64">
        <f t="shared" si="19"/>
        <v>264.33</v>
      </c>
      <c r="G89" s="87"/>
    </row>
    <row r="90" spans="2:7" ht="25.5" x14ac:dyDescent="0.25">
      <c r="B90" s="50" t="s">
        <v>96</v>
      </c>
      <c r="C90" s="13" t="s">
        <v>95</v>
      </c>
      <c r="D90" s="63">
        <v>0</v>
      </c>
      <c r="E90" s="63">
        <v>0</v>
      </c>
      <c r="F90" s="63">
        <v>264.33</v>
      </c>
      <c r="G90" s="87"/>
    </row>
  </sheetData>
  <autoFilter ref="B6:G90" xr:uid="{00000000-0009-0000-0000-000004000000}">
    <filterColumn colId="0" showButton="0"/>
  </autoFilter>
  <mergeCells count="4">
    <mergeCell ref="B4:G4"/>
    <mergeCell ref="B6:C6"/>
    <mergeCell ref="B7:C7"/>
    <mergeCell ref="B2:G2"/>
  </mergeCells>
  <pageMargins left="0.7" right="0.7" top="0.75" bottom="0.75" header="0.3" footer="0.3"/>
  <pageSetup paperSize="9" scale="71" orientation="portrait" r:id="rId1"/>
  <rowBreaks count="1" manualBreakCount="1">
    <brk id="63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22"/>
  <sheetViews>
    <sheetView workbookViewId="0">
      <selection activeCell="G22" sqref="G2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7" t="s">
        <v>7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7" t="s">
        <v>55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2:12" ht="15.75" customHeight="1" x14ac:dyDescent="0.25">
      <c r="B5" s="117" t="s">
        <v>39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34" t="s">
        <v>3</v>
      </c>
      <c r="C7" s="135"/>
      <c r="D7" s="135"/>
      <c r="E7" s="135"/>
      <c r="F7" s="136"/>
      <c r="G7" s="39" t="s">
        <v>20</v>
      </c>
      <c r="H7" s="39" t="s">
        <v>53</v>
      </c>
      <c r="I7" s="39" t="s">
        <v>50</v>
      </c>
      <c r="J7" s="39" t="s">
        <v>21</v>
      </c>
      <c r="K7" s="39" t="s">
        <v>22</v>
      </c>
      <c r="L7" s="39" t="s">
        <v>51</v>
      </c>
    </row>
    <row r="8" spans="2:12" x14ac:dyDescent="0.25">
      <c r="B8" s="134">
        <v>1</v>
      </c>
      <c r="C8" s="135"/>
      <c r="D8" s="135"/>
      <c r="E8" s="135"/>
      <c r="F8" s="136"/>
      <c r="G8" s="40">
        <v>2</v>
      </c>
      <c r="H8" s="40">
        <v>3</v>
      </c>
      <c r="I8" s="40">
        <v>4</v>
      </c>
      <c r="J8" s="40">
        <v>5</v>
      </c>
      <c r="K8" s="40" t="s">
        <v>34</v>
      </c>
      <c r="L8" s="40" t="s">
        <v>35</v>
      </c>
    </row>
    <row r="9" spans="2:12" ht="25.5" x14ac:dyDescent="0.25">
      <c r="B9" s="9">
        <v>8</v>
      </c>
      <c r="C9" s="9"/>
      <c r="D9" s="9"/>
      <c r="E9" s="9"/>
      <c r="F9" s="9" t="s">
        <v>4</v>
      </c>
      <c r="G9" s="7"/>
      <c r="H9" s="7"/>
      <c r="I9" s="7"/>
      <c r="J9" s="29"/>
      <c r="K9" s="29"/>
      <c r="L9" s="29"/>
    </row>
    <row r="10" spans="2:12" x14ac:dyDescent="0.25">
      <c r="B10" s="9"/>
      <c r="C10" s="13">
        <v>84</v>
      </c>
      <c r="D10" s="13"/>
      <c r="E10" s="13"/>
      <c r="F10" s="13" t="s">
        <v>8</v>
      </c>
      <c r="G10" s="7"/>
      <c r="H10" s="7"/>
      <c r="I10" s="7"/>
      <c r="J10" s="29"/>
      <c r="K10" s="29"/>
      <c r="L10" s="29"/>
    </row>
    <row r="11" spans="2:12" ht="51" x14ac:dyDescent="0.25">
      <c r="B11" s="10"/>
      <c r="C11" s="10"/>
      <c r="D11" s="10">
        <v>841</v>
      </c>
      <c r="E11" s="10"/>
      <c r="F11" s="23" t="s">
        <v>40</v>
      </c>
      <c r="G11" s="7"/>
      <c r="H11" s="7"/>
      <c r="I11" s="7"/>
      <c r="J11" s="29"/>
      <c r="K11" s="29"/>
      <c r="L11" s="29"/>
    </row>
    <row r="12" spans="2:12" ht="25.5" x14ac:dyDescent="0.25">
      <c r="B12" s="10"/>
      <c r="C12" s="10"/>
      <c r="D12" s="10"/>
      <c r="E12" s="10">
        <v>8413</v>
      </c>
      <c r="F12" s="23" t="s">
        <v>41</v>
      </c>
      <c r="G12" s="7"/>
      <c r="H12" s="7"/>
      <c r="I12" s="7"/>
      <c r="J12" s="29"/>
      <c r="K12" s="29"/>
      <c r="L12" s="29"/>
    </row>
    <row r="13" spans="2:12" x14ac:dyDescent="0.25">
      <c r="B13" s="10"/>
      <c r="C13" s="10"/>
      <c r="D13" s="10"/>
      <c r="E13" s="11" t="s">
        <v>15</v>
      </c>
      <c r="F13" s="15"/>
      <c r="G13" s="7"/>
      <c r="H13" s="7"/>
      <c r="I13" s="7"/>
      <c r="J13" s="29"/>
      <c r="K13" s="29"/>
      <c r="L13" s="29"/>
    </row>
    <row r="14" spans="2:12" ht="25.5" x14ac:dyDescent="0.25">
      <c r="B14" s="12">
        <v>5</v>
      </c>
      <c r="C14" s="12"/>
      <c r="D14" s="12"/>
      <c r="E14" s="12"/>
      <c r="F14" s="16" t="s">
        <v>5</v>
      </c>
      <c r="G14" s="7"/>
      <c r="H14" s="7"/>
      <c r="I14" s="7"/>
      <c r="J14" s="29"/>
      <c r="K14" s="29"/>
      <c r="L14" s="29"/>
    </row>
    <row r="15" spans="2:12" ht="25.5" x14ac:dyDescent="0.25">
      <c r="B15" s="13"/>
      <c r="C15" s="13">
        <v>54</v>
      </c>
      <c r="D15" s="13"/>
      <c r="E15" s="13"/>
      <c r="F15" s="17" t="s">
        <v>9</v>
      </c>
      <c r="G15" s="7"/>
      <c r="H15" s="7"/>
      <c r="I15" s="8"/>
      <c r="J15" s="29"/>
      <c r="K15" s="29"/>
      <c r="L15" s="29"/>
    </row>
    <row r="16" spans="2:12" ht="63.75" x14ac:dyDescent="0.25">
      <c r="B16" s="13"/>
      <c r="C16" s="13"/>
      <c r="D16" s="13">
        <v>541</v>
      </c>
      <c r="E16" s="23"/>
      <c r="F16" s="23" t="s">
        <v>42</v>
      </c>
      <c r="G16" s="7"/>
      <c r="H16" s="7"/>
      <c r="I16" s="8"/>
      <c r="J16" s="29"/>
      <c r="K16" s="29"/>
      <c r="L16" s="29"/>
    </row>
    <row r="17" spans="2:12" ht="38.25" x14ac:dyDescent="0.25">
      <c r="B17" s="13"/>
      <c r="C17" s="13"/>
      <c r="D17" s="13"/>
      <c r="E17" s="23">
        <v>5413</v>
      </c>
      <c r="F17" s="23" t="s">
        <v>43</v>
      </c>
      <c r="G17" s="7"/>
      <c r="H17" s="7"/>
      <c r="I17" s="8"/>
      <c r="J17" s="29"/>
      <c r="K17" s="29"/>
      <c r="L17" s="29"/>
    </row>
    <row r="18" spans="2:12" x14ac:dyDescent="0.25">
      <c r="B18" s="14"/>
      <c r="C18" s="12"/>
      <c r="D18" s="12"/>
      <c r="E18" s="12"/>
      <c r="F18" s="16" t="s">
        <v>15</v>
      </c>
      <c r="G18" s="7"/>
      <c r="H18" s="7"/>
      <c r="I18" s="7"/>
      <c r="J18" s="29"/>
      <c r="K18" s="29"/>
      <c r="L18" s="29"/>
    </row>
    <row r="20" spans="2:12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2:12" x14ac:dyDescent="0.2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2:12" x14ac:dyDescent="0.2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28"/>
  <sheetViews>
    <sheetView workbookViewId="0">
      <selection activeCell="E32" sqref="E3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7" t="s">
        <v>44</v>
      </c>
      <c r="C2" s="117"/>
      <c r="D2" s="117"/>
      <c r="E2" s="117"/>
      <c r="F2" s="117"/>
      <c r="G2" s="117"/>
      <c r="H2" s="117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35" t="s">
        <v>3</v>
      </c>
      <c r="C4" s="35" t="s">
        <v>57</v>
      </c>
      <c r="D4" s="35" t="s">
        <v>53</v>
      </c>
      <c r="E4" s="35" t="s">
        <v>50</v>
      </c>
      <c r="F4" s="35" t="s">
        <v>58</v>
      </c>
      <c r="G4" s="35" t="s">
        <v>22</v>
      </c>
      <c r="H4" s="35" t="s">
        <v>51</v>
      </c>
    </row>
    <row r="5" spans="2:8" x14ac:dyDescent="0.25">
      <c r="B5" s="35">
        <v>1</v>
      </c>
      <c r="C5" s="35">
        <v>2</v>
      </c>
      <c r="D5" s="35">
        <v>3</v>
      </c>
      <c r="E5" s="35">
        <v>4</v>
      </c>
      <c r="F5" s="35">
        <v>5</v>
      </c>
      <c r="G5" s="35" t="s">
        <v>34</v>
      </c>
      <c r="H5" s="35" t="s">
        <v>35</v>
      </c>
    </row>
    <row r="6" spans="2:8" x14ac:dyDescent="0.25">
      <c r="B6" s="9" t="s">
        <v>45</v>
      </c>
      <c r="C6" s="7"/>
      <c r="D6" s="7"/>
      <c r="E6" s="8"/>
      <c r="F6" s="29"/>
      <c r="G6" s="29"/>
      <c r="H6" s="29"/>
    </row>
    <row r="7" spans="2:8" x14ac:dyDescent="0.25">
      <c r="B7" s="9" t="s">
        <v>12</v>
      </c>
      <c r="C7" s="7"/>
      <c r="D7" s="7"/>
      <c r="E7" s="7"/>
      <c r="F7" s="29"/>
      <c r="G7" s="29"/>
      <c r="H7" s="29"/>
    </row>
    <row r="8" spans="2:8" x14ac:dyDescent="0.25">
      <c r="B8" s="20" t="s">
        <v>13</v>
      </c>
      <c r="C8" s="7"/>
      <c r="D8" s="7"/>
      <c r="E8" s="7"/>
      <c r="F8" s="29"/>
      <c r="G8" s="29"/>
      <c r="H8" s="29"/>
    </row>
    <row r="9" spans="2:8" x14ac:dyDescent="0.25">
      <c r="B9" s="21" t="s">
        <v>14</v>
      </c>
      <c r="C9" s="7"/>
      <c r="D9" s="7"/>
      <c r="E9" s="7"/>
      <c r="F9" s="29"/>
      <c r="G9" s="29"/>
      <c r="H9" s="29"/>
    </row>
    <row r="10" spans="2:8" x14ac:dyDescent="0.25">
      <c r="B10" s="21" t="s">
        <v>15</v>
      </c>
      <c r="C10" s="7"/>
      <c r="D10" s="7"/>
      <c r="E10" s="7"/>
      <c r="F10" s="29"/>
      <c r="G10" s="29"/>
      <c r="H10" s="29"/>
    </row>
    <row r="11" spans="2:8" x14ac:dyDescent="0.25">
      <c r="B11" s="9" t="s">
        <v>16</v>
      </c>
      <c r="C11" s="7"/>
      <c r="D11" s="7"/>
      <c r="E11" s="8"/>
      <c r="F11" s="29"/>
      <c r="G11" s="29"/>
      <c r="H11" s="29"/>
    </row>
    <row r="12" spans="2:8" x14ac:dyDescent="0.25">
      <c r="B12" s="22" t="s">
        <v>17</v>
      </c>
      <c r="C12" s="7"/>
      <c r="D12" s="7"/>
      <c r="E12" s="8"/>
      <c r="F12" s="29"/>
      <c r="G12" s="29"/>
      <c r="H12" s="29"/>
    </row>
    <row r="13" spans="2:8" x14ac:dyDescent="0.25">
      <c r="B13" s="9" t="s">
        <v>18</v>
      </c>
      <c r="C13" s="7"/>
      <c r="D13" s="7"/>
      <c r="E13" s="8"/>
      <c r="F13" s="29"/>
      <c r="G13" s="29"/>
      <c r="H13" s="29"/>
    </row>
    <row r="14" spans="2:8" x14ac:dyDescent="0.25">
      <c r="B14" s="22" t="s">
        <v>19</v>
      </c>
      <c r="C14" s="7"/>
      <c r="D14" s="7"/>
      <c r="E14" s="8"/>
      <c r="F14" s="29"/>
      <c r="G14" s="29"/>
      <c r="H14" s="29"/>
    </row>
    <row r="15" spans="2:8" x14ac:dyDescent="0.25">
      <c r="B15" s="13" t="s">
        <v>10</v>
      </c>
      <c r="C15" s="7"/>
      <c r="D15" s="7"/>
      <c r="E15" s="8"/>
      <c r="F15" s="29"/>
      <c r="G15" s="29"/>
      <c r="H15" s="29"/>
    </row>
    <row r="16" spans="2:8" x14ac:dyDescent="0.25">
      <c r="B16" s="22"/>
      <c r="C16" s="7"/>
      <c r="D16" s="7"/>
      <c r="E16" s="8"/>
      <c r="F16" s="29"/>
      <c r="G16" s="29"/>
      <c r="H16" s="29"/>
    </row>
    <row r="17" spans="2:8" ht="15.75" customHeight="1" x14ac:dyDescent="0.25">
      <c r="B17" s="9" t="s">
        <v>46</v>
      </c>
      <c r="C17" s="7"/>
      <c r="D17" s="7"/>
      <c r="E17" s="8"/>
      <c r="F17" s="29"/>
      <c r="G17" s="29"/>
      <c r="H17" s="29"/>
    </row>
    <row r="18" spans="2:8" ht="15.75" customHeight="1" x14ac:dyDescent="0.25">
      <c r="B18" s="9" t="s">
        <v>12</v>
      </c>
      <c r="C18" s="7"/>
      <c r="D18" s="7"/>
      <c r="E18" s="7"/>
      <c r="F18" s="29"/>
      <c r="G18" s="29"/>
      <c r="H18" s="29"/>
    </row>
    <row r="19" spans="2:8" x14ac:dyDescent="0.25">
      <c r="B19" s="20" t="s">
        <v>13</v>
      </c>
      <c r="C19" s="7"/>
      <c r="D19" s="7"/>
      <c r="E19" s="7"/>
      <c r="F19" s="29"/>
      <c r="G19" s="29"/>
      <c r="H19" s="29"/>
    </row>
    <row r="20" spans="2:8" x14ac:dyDescent="0.25">
      <c r="B20" s="21" t="s">
        <v>14</v>
      </c>
      <c r="C20" s="7"/>
      <c r="D20" s="7"/>
      <c r="E20" s="7"/>
      <c r="F20" s="29"/>
      <c r="G20" s="29"/>
      <c r="H20" s="29"/>
    </row>
    <row r="21" spans="2:8" x14ac:dyDescent="0.25">
      <c r="B21" s="21" t="s">
        <v>15</v>
      </c>
      <c r="C21" s="7"/>
      <c r="D21" s="7"/>
      <c r="E21" s="7"/>
      <c r="F21" s="29"/>
      <c r="G21" s="29"/>
      <c r="H21" s="29"/>
    </row>
    <row r="22" spans="2:8" x14ac:dyDescent="0.25">
      <c r="B22" s="9" t="s">
        <v>16</v>
      </c>
      <c r="C22" s="7"/>
      <c r="D22" s="7"/>
      <c r="E22" s="8"/>
      <c r="F22" s="29"/>
      <c r="G22" s="29"/>
      <c r="H22" s="29"/>
    </row>
    <row r="23" spans="2:8" x14ac:dyDescent="0.25">
      <c r="B23" s="22" t="s">
        <v>17</v>
      </c>
      <c r="C23" s="7"/>
      <c r="D23" s="7"/>
      <c r="E23" s="8"/>
      <c r="F23" s="29"/>
      <c r="G23" s="29"/>
      <c r="H23" s="29"/>
    </row>
    <row r="24" spans="2:8" x14ac:dyDescent="0.25">
      <c r="B24" s="9" t="s">
        <v>18</v>
      </c>
      <c r="C24" s="7"/>
      <c r="D24" s="7"/>
      <c r="E24" s="8"/>
      <c r="F24" s="29"/>
      <c r="G24" s="29"/>
      <c r="H24" s="29"/>
    </row>
    <row r="25" spans="2:8" x14ac:dyDescent="0.25">
      <c r="B25" s="22" t="s">
        <v>19</v>
      </c>
      <c r="C25" s="7"/>
      <c r="D25" s="7"/>
      <c r="E25" s="8"/>
      <c r="F25" s="29"/>
      <c r="G25" s="29"/>
      <c r="H25" s="29"/>
    </row>
    <row r="26" spans="2:8" x14ac:dyDescent="0.25">
      <c r="B26" s="13" t="s">
        <v>10</v>
      </c>
      <c r="C26" s="7"/>
      <c r="D26" s="7"/>
      <c r="E26" s="8"/>
      <c r="F26" s="29"/>
      <c r="G26" s="29"/>
      <c r="H26" s="29"/>
    </row>
    <row r="28" spans="2:8" x14ac:dyDescent="0.25">
      <c r="B28" s="44"/>
      <c r="C28" s="44"/>
      <c r="D28" s="44"/>
      <c r="E28" s="44"/>
      <c r="F28" s="44"/>
      <c r="G28" s="44"/>
      <c r="H28" s="4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POSEBNI DIO</vt:lpstr>
      <vt:lpstr>Račun financiranja</vt:lpstr>
      <vt:lpstr>Račun fin prema izvorima f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Teodora Not</cp:lastModifiedBy>
  <cp:lastPrinted>2023-08-30T07:17:31Z</cp:lastPrinted>
  <dcterms:created xsi:type="dcterms:W3CDTF">2022-08-12T12:51:27Z</dcterms:created>
  <dcterms:modified xsi:type="dcterms:W3CDTF">2025-03-31T09:58:06Z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